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460" windowHeight="7755" activeTab="2"/>
  </bookViews>
  <sheets>
    <sheet name="RAPORT L 1" sheetId="1" r:id="rId1"/>
    <sheet name="peringkat" sheetId="2" r:id="rId2"/>
    <sheet name="ENTRI DATA" sheetId="3" r:id="rId3"/>
  </sheets>
  <externalReferences>
    <externalReference r:id="rId4"/>
  </externalReferences>
  <definedNames>
    <definedName name="_xlnm.Print_Area" localSheetId="0">'RAPORT L 1'!$A$1:$U$816</definedName>
  </definedNames>
  <calcPr calcId="124519"/>
</workbook>
</file>

<file path=xl/calcChain.xml><?xml version="1.0" encoding="utf-8"?>
<calcChain xmlns="http://schemas.openxmlformats.org/spreadsheetml/2006/main">
  <c r="AR16" i="3"/>
  <c r="AR17"/>
  <c r="AR18"/>
  <c r="AR19"/>
  <c r="F474" i="1"/>
  <c r="AR11" i="3"/>
  <c r="C816" i="1"/>
  <c r="G809"/>
  <c r="F783"/>
  <c r="F782"/>
  <c r="F780"/>
  <c r="F777"/>
  <c r="F775"/>
  <c r="F774"/>
  <c r="F772"/>
  <c r="F770"/>
  <c r="F769"/>
  <c r="F768"/>
  <c r="F767"/>
  <c r="F784"/>
  <c r="D784"/>
  <c r="D783"/>
  <c r="D782"/>
  <c r="D780"/>
  <c r="D777"/>
  <c r="D775"/>
  <c r="D774"/>
  <c r="D773"/>
  <c r="D772"/>
  <c r="D771"/>
  <c r="D770"/>
  <c r="D769"/>
  <c r="D768"/>
  <c r="D767"/>
  <c r="B762"/>
  <c r="B761"/>
  <c r="D787"/>
  <c r="H784"/>
  <c r="H783"/>
  <c r="E784"/>
  <c r="E787"/>
  <c r="G784"/>
  <c r="D785" l="1"/>
  <c r="I784"/>
  <c r="H782"/>
  <c r="G783"/>
  <c r="E783"/>
  <c r="I783" l="1"/>
  <c r="H780"/>
  <c r="G782"/>
  <c r="E782"/>
  <c r="I782" l="1"/>
  <c r="H777"/>
  <c r="E780"/>
  <c r="G780"/>
  <c r="I780" l="1"/>
  <c r="H775"/>
  <c r="E777"/>
  <c r="G777"/>
  <c r="I777" l="1"/>
  <c r="H774"/>
  <c r="G775"/>
  <c r="E775"/>
  <c r="I775" l="1"/>
  <c r="H773"/>
  <c r="G774"/>
  <c r="E774"/>
  <c r="I774" l="1"/>
  <c r="H772"/>
  <c r="E773"/>
  <c r="I773" l="1"/>
  <c r="H771"/>
  <c r="G772"/>
  <c r="E772"/>
  <c r="I772" l="1"/>
  <c r="H770"/>
  <c r="E771"/>
  <c r="I771" l="1"/>
  <c r="H769"/>
  <c r="E770"/>
  <c r="G770"/>
  <c r="I770" l="1"/>
  <c r="H768"/>
  <c r="E769"/>
  <c r="G769"/>
  <c r="I769" l="1"/>
  <c r="H767"/>
  <c r="E768"/>
  <c r="I768" l="1"/>
  <c r="G767"/>
  <c r="F786" l="1"/>
  <c r="F785"/>
  <c r="F762"/>
  <c r="F761"/>
  <c r="A759"/>
  <c r="A758"/>
  <c r="G786"/>
  <c r="E767"/>
  <c r="D786" l="1"/>
  <c r="I767"/>
  <c r="D625"/>
  <c r="B687"/>
  <c r="B686"/>
  <c r="B612"/>
  <c r="B611"/>
  <c r="B537"/>
  <c r="B536"/>
  <c r="B462"/>
  <c r="B461"/>
  <c r="B387"/>
  <c r="B386"/>
  <c r="B312"/>
  <c r="B311"/>
  <c r="B237"/>
  <c r="B236"/>
  <c r="B162"/>
  <c r="B161"/>
  <c r="B87"/>
  <c r="B86"/>
  <c r="B12"/>
  <c r="B11"/>
  <c r="H709"/>
  <c r="H708"/>
  <c r="H707"/>
  <c r="H705"/>
  <c r="H702"/>
  <c r="H700"/>
  <c r="H699"/>
  <c r="H698"/>
  <c r="H697"/>
  <c r="H696"/>
  <c r="H695"/>
  <c r="H694"/>
  <c r="H693"/>
  <c r="H692"/>
  <c r="F709"/>
  <c r="F708"/>
  <c r="F707"/>
  <c r="F705"/>
  <c r="F702"/>
  <c r="F700"/>
  <c r="F699"/>
  <c r="F697"/>
  <c r="F695"/>
  <c r="F694"/>
  <c r="F693"/>
  <c r="F692"/>
  <c r="D709"/>
  <c r="D708"/>
  <c r="D707"/>
  <c r="D705"/>
  <c r="D702"/>
  <c r="D700"/>
  <c r="D699"/>
  <c r="D698"/>
  <c r="D697"/>
  <c r="D696"/>
  <c r="D695"/>
  <c r="D694"/>
  <c r="D693"/>
  <c r="D692"/>
  <c r="G734"/>
  <c r="D712"/>
  <c r="E705"/>
  <c r="G709"/>
  <c r="E786"/>
  <c r="E712"/>
  <c r="E699"/>
  <c r="E696"/>
  <c r="E702"/>
  <c r="E698"/>
  <c r="E694"/>
  <c r="E708"/>
  <c r="E693"/>
  <c r="E625"/>
  <c r="E692"/>
  <c r="E697"/>
  <c r="E700"/>
  <c r="E695"/>
  <c r="E707"/>
  <c r="E709"/>
  <c r="D710" l="1"/>
  <c r="I709"/>
  <c r="G708"/>
  <c r="I708" l="1"/>
  <c r="G707"/>
  <c r="I707" l="1"/>
  <c r="G705"/>
  <c r="I705" l="1"/>
  <c r="G702"/>
  <c r="I702" l="1"/>
  <c r="G700"/>
  <c r="I700" l="1"/>
  <c r="I698"/>
  <c r="G699"/>
  <c r="I699" l="1"/>
  <c r="I696"/>
  <c r="G697"/>
  <c r="I697" l="1"/>
  <c r="G695"/>
  <c r="I695" l="1"/>
  <c r="G694"/>
  <c r="I694" l="1"/>
  <c r="I693"/>
  <c r="H392"/>
  <c r="AR7" i="3"/>
  <c r="AR8"/>
  <c r="AR9"/>
  <c r="AR10"/>
  <c r="AR12"/>
  <c r="AR13"/>
  <c r="AR14"/>
  <c r="AR15"/>
  <c r="AR6"/>
  <c r="H634" i="1"/>
  <c r="H633"/>
  <c r="H632"/>
  <c r="H630"/>
  <c r="H627"/>
  <c r="H625"/>
  <c r="H624"/>
  <c r="H623"/>
  <c r="H622"/>
  <c r="H621"/>
  <c r="H620"/>
  <c r="H619"/>
  <c r="H618"/>
  <c r="H617"/>
  <c r="F634"/>
  <c r="F633"/>
  <c r="F632"/>
  <c r="F630"/>
  <c r="F627"/>
  <c r="F625"/>
  <c r="F624"/>
  <c r="F622"/>
  <c r="F620"/>
  <c r="F619"/>
  <c r="F618"/>
  <c r="F617"/>
  <c r="D634"/>
  <c r="D633"/>
  <c r="D632"/>
  <c r="D630"/>
  <c r="D627"/>
  <c r="D624"/>
  <c r="D623"/>
  <c r="D622"/>
  <c r="D621"/>
  <c r="D620"/>
  <c r="D619"/>
  <c r="D618"/>
  <c r="D617"/>
  <c r="H559"/>
  <c r="H558"/>
  <c r="H557"/>
  <c r="H555"/>
  <c r="H552"/>
  <c r="H550"/>
  <c r="H549"/>
  <c r="H548"/>
  <c r="H547"/>
  <c r="H546"/>
  <c r="H545"/>
  <c r="H544"/>
  <c r="H543"/>
  <c r="H542"/>
  <c r="F559"/>
  <c r="F558"/>
  <c r="F557"/>
  <c r="F555"/>
  <c r="F552"/>
  <c r="F550"/>
  <c r="F549"/>
  <c r="F547"/>
  <c r="F545"/>
  <c r="F544"/>
  <c r="F543"/>
  <c r="F542"/>
  <c r="D559"/>
  <c r="D558"/>
  <c r="D557"/>
  <c r="D555"/>
  <c r="D552"/>
  <c r="D550"/>
  <c r="D549"/>
  <c r="D548"/>
  <c r="D547"/>
  <c r="D546"/>
  <c r="D545"/>
  <c r="D544"/>
  <c r="D543"/>
  <c r="D542"/>
  <c r="H484"/>
  <c r="H483"/>
  <c r="H482"/>
  <c r="H480"/>
  <c r="H477"/>
  <c r="H475"/>
  <c r="H474"/>
  <c r="H473"/>
  <c r="H472"/>
  <c r="H471"/>
  <c r="H470"/>
  <c r="H469"/>
  <c r="H468"/>
  <c r="H467"/>
  <c r="F484"/>
  <c r="F483"/>
  <c r="F482"/>
  <c r="F480"/>
  <c r="F477"/>
  <c r="F475"/>
  <c r="F472"/>
  <c r="F470"/>
  <c r="F469"/>
  <c r="F468"/>
  <c r="F467"/>
  <c r="D484"/>
  <c r="D483"/>
  <c r="D482"/>
  <c r="D480"/>
  <c r="D477"/>
  <c r="D475"/>
  <c r="D474"/>
  <c r="D473"/>
  <c r="D472"/>
  <c r="D471"/>
  <c r="D470"/>
  <c r="D469"/>
  <c r="D468"/>
  <c r="D467"/>
  <c r="H409"/>
  <c r="H408"/>
  <c r="H407"/>
  <c r="H405"/>
  <c r="H402"/>
  <c r="H400"/>
  <c r="H399"/>
  <c r="H398"/>
  <c r="H397"/>
  <c r="H396"/>
  <c r="H395"/>
  <c r="H394"/>
  <c r="H393"/>
  <c r="F409"/>
  <c r="F408"/>
  <c r="F407"/>
  <c r="F405"/>
  <c r="F402"/>
  <c r="F400"/>
  <c r="F399"/>
  <c r="F397"/>
  <c r="F395"/>
  <c r="F394"/>
  <c r="F393"/>
  <c r="F392"/>
  <c r="D409"/>
  <c r="D408"/>
  <c r="D407"/>
  <c r="D405"/>
  <c r="D402"/>
  <c r="D400"/>
  <c r="D399"/>
  <c r="D398"/>
  <c r="D397"/>
  <c r="D396"/>
  <c r="D395"/>
  <c r="D394"/>
  <c r="D393"/>
  <c r="D392"/>
  <c r="H332"/>
  <c r="H334"/>
  <c r="H333"/>
  <c r="H330"/>
  <c r="H327"/>
  <c r="H325"/>
  <c r="H324"/>
  <c r="H323"/>
  <c r="H322"/>
  <c r="H321"/>
  <c r="H320"/>
  <c r="H319"/>
  <c r="H318"/>
  <c r="H317"/>
  <c r="F334"/>
  <c r="F333"/>
  <c r="F332"/>
  <c r="F330"/>
  <c r="F327"/>
  <c r="F325"/>
  <c r="F324"/>
  <c r="F322"/>
  <c r="F320"/>
  <c r="F319"/>
  <c r="F318"/>
  <c r="F317"/>
  <c r="D334"/>
  <c r="D333"/>
  <c r="D332"/>
  <c r="D330"/>
  <c r="D327"/>
  <c r="D325"/>
  <c r="D324"/>
  <c r="D323"/>
  <c r="D322"/>
  <c r="D321"/>
  <c r="D320"/>
  <c r="D319"/>
  <c r="D318"/>
  <c r="D317"/>
  <c r="H259"/>
  <c r="H258"/>
  <c r="H257"/>
  <c r="H255"/>
  <c r="H252"/>
  <c r="H250"/>
  <c r="H249"/>
  <c r="H248"/>
  <c r="H247"/>
  <c r="H246"/>
  <c r="H245"/>
  <c r="H244"/>
  <c r="H243"/>
  <c r="H242"/>
  <c r="F259"/>
  <c r="F258"/>
  <c r="F257"/>
  <c r="F255"/>
  <c r="F252"/>
  <c r="F250"/>
  <c r="F249"/>
  <c r="F247"/>
  <c r="F245"/>
  <c r="F244"/>
  <c r="F243"/>
  <c r="F242"/>
  <c r="D259"/>
  <c r="D258"/>
  <c r="D257"/>
  <c r="D255"/>
  <c r="D252"/>
  <c r="D250"/>
  <c r="D249"/>
  <c r="D248"/>
  <c r="D247"/>
  <c r="D246"/>
  <c r="D245"/>
  <c r="D244"/>
  <c r="D243"/>
  <c r="D242"/>
  <c r="E549"/>
  <c r="E247"/>
  <c r="E472"/>
  <c r="E259"/>
  <c r="E468"/>
  <c r="E242"/>
  <c r="E393"/>
  <c r="E558"/>
  <c r="E252"/>
  <c r="E250"/>
  <c r="E475"/>
  <c r="E392"/>
  <c r="E633"/>
  <c r="E399"/>
  <c r="E621"/>
  <c r="E248"/>
  <c r="E624"/>
  <c r="E333"/>
  <c r="E480"/>
  <c r="E325"/>
  <c r="E324"/>
  <c r="E559"/>
  <c r="E317"/>
  <c r="E334"/>
  <c r="E321"/>
  <c r="E318"/>
  <c r="E408"/>
  <c r="E547"/>
  <c r="E396"/>
  <c r="E244"/>
  <c r="E546"/>
  <c r="E327"/>
  <c r="E395"/>
  <c r="E322"/>
  <c r="E330"/>
  <c r="E630"/>
  <c r="E484"/>
  <c r="E473"/>
  <c r="E543"/>
  <c r="E483"/>
  <c r="E474"/>
  <c r="E548"/>
  <c r="E397"/>
  <c r="E550"/>
  <c r="E634"/>
  <c r="E620"/>
  <c r="E470"/>
  <c r="E323"/>
  <c r="E482"/>
  <c r="E471"/>
  <c r="E402"/>
  <c r="E623"/>
  <c r="E618"/>
  <c r="E544"/>
  <c r="E407"/>
  <c r="E409"/>
  <c r="E332"/>
  <c r="E622"/>
  <c r="E243"/>
  <c r="E405"/>
  <c r="E246"/>
  <c r="E249"/>
  <c r="E619"/>
  <c r="E258"/>
  <c r="G692"/>
  <c r="E319"/>
  <c r="E617"/>
  <c r="E632"/>
  <c r="E255"/>
  <c r="E245"/>
  <c r="E627"/>
  <c r="E467"/>
  <c r="E400"/>
  <c r="E557"/>
  <c r="E469"/>
  <c r="E555"/>
  <c r="E477"/>
  <c r="E398"/>
  <c r="E542"/>
  <c r="E394"/>
  <c r="E552"/>
  <c r="E257"/>
  <c r="G409"/>
  <c r="E545"/>
  <c r="E320"/>
  <c r="AS9" i="3" l="1"/>
  <c r="D711" i="1"/>
  <c r="I692"/>
  <c r="F711"/>
  <c r="F710"/>
  <c r="D410"/>
  <c r="AS19" i="3"/>
  <c r="AS6"/>
  <c r="AS8"/>
  <c r="AS10"/>
  <c r="AS12"/>
  <c r="AS14"/>
  <c r="AS16"/>
  <c r="AS18"/>
  <c r="AS20"/>
  <c r="AS7"/>
  <c r="AS11"/>
  <c r="AS13"/>
  <c r="AS15"/>
  <c r="AS17"/>
  <c r="F410" i="1"/>
  <c r="F260"/>
  <c r="H184"/>
  <c r="H183"/>
  <c r="H182"/>
  <c r="H180"/>
  <c r="H177"/>
  <c r="H175"/>
  <c r="H174"/>
  <c r="H173"/>
  <c r="H172"/>
  <c r="H171"/>
  <c r="H170"/>
  <c r="H169"/>
  <c r="H168"/>
  <c r="H167"/>
  <c r="F184"/>
  <c r="F183"/>
  <c r="F182"/>
  <c r="F180"/>
  <c r="F177"/>
  <c r="F175"/>
  <c r="F174"/>
  <c r="F172"/>
  <c r="F170"/>
  <c r="F169"/>
  <c r="F168"/>
  <c r="F167"/>
  <c r="D184"/>
  <c r="D183"/>
  <c r="D182"/>
  <c r="D180"/>
  <c r="D177"/>
  <c r="D175"/>
  <c r="D174"/>
  <c r="D173"/>
  <c r="D172"/>
  <c r="D171"/>
  <c r="D170"/>
  <c r="D169"/>
  <c r="D168"/>
  <c r="D167"/>
  <c r="E175"/>
  <c r="G550"/>
  <c r="G180"/>
  <c r="G317"/>
  <c r="G322"/>
  <c r="E167"/>
  <c r="G402"/>
  <c r="G467"/>
  <c r="E171"/>
  <c r="G175"/>
  <c r="G394"/>
  <c r="E168"/>
  <c r="G469"/>
  <c r="G552"/>
  <c r="E182"/>
  <c r="G258"/>
  <c r="G634"/>
  <c r="G484"/>
  <c r="G397"/>
  <c r="G324"/>
  <c r="G182"/>
  <c r="E180"/>
  <c r="G255"/>
  <c r="G477"/>
  <c r="G395"/>
  <c r="G242"/>
  <c r="G405"/>
  <c r="E173"/>
  <c r="E711"/>
  <c r="G245"/>
  <c r="G172"/>
  <c r="G624"/>
  <c r="E177"/>
  <c r="G183"/>
  <c r="G257"/>
  <c r="G619"/>
  <c r="G177"/>
  <c r="G170"/>
  <c r="G325"/>
  <c r="G320"/>
  <c r="G557"/>
  <c r="G544"/>
  <c r="G319"/>
  <c r="G617"/>
  <c r="G475"/>
  <c r="G547"/>
  <c r="G330"/>
  <c r="G555"/>
  <c r="E172"/>
  <c r="G247"/>
  <c r="G174"/>
  <c r="G632"/>
  <c r="G549"/>
  <c r="G407"/>
  <c r="G332"/>
  <c r="G408"/>
  <c r="G400"/>
  <c r="G542"/>
  <c r="G250"/>
  <c r="G399"/>
  <c r="G472"/>
  <c r="G327"/>
  <c r="G625"/>
  <c r="G622"/>
  <c r="G470"/>
  <c r="G711"/>
  <c r="E184"/>
  <c r="G392"/>
  <c r="G627"/>
  <c r="G545"/>
  <c r="G333"/>
  <c r="G558"/>
  <c r="G633"/>
  <c r="G252"/>
  <c r="G630"/>
  <c r="E170"/>
  <c r="G620"/>
  <c r="G334"/>
  <c r="E174"/>
  <c r="G249"/>
  <c r="G482"/>
  <c r="G483"/>
  <c r="G244"/>
  <c r="G259"/>
  <c r="G184"/>
  <c r="E183"/>
  <c r="G474"/>
  <c r="G169"/>
  <c r="E169"/>
  <c r="G480"/>
  <c r="G559"/>
  <c r="F185" l="1"/>
  <c r="D185"/>
  <c r="H109"/>
  <c r="H108"/>
  <c r="H107"/>
  <c r="H105"/>
  <c r="H102"/>
  <c r="H100"/>
  <c r="H99"/>
  <c r="H98"/>
  <c r="H97"/>
  <c r="H96"/>
  <c r="H95"/>
  <c r="H94"/>
  <c r="H93"/>
  <c r="H92"/>
  <c r="F109"/>
  <c r="F108"/>
  <c r="F107"/>
  <c r="F105"/>
  <c r="F102"/>
  <c r="F100"/>
  <c r="F99"/>
  <c r="F97"/>
  <c r="F95"/>
  <c r="F94"/>
  <c r="F93"/>
  <c r="F92"/>
  <c r="D109"/>
  <c r="D108"/>
  <c r="D107"/>
  <c r="D105"/>
  <c r="D102"/>
  <c r="D100"/>
  <c r="D99"/>
  <c r="D98"/>
  <c r="D97"/>
  <c r="D96"/>
  <c r="D95"/>
  <c r="D94"/>
  <c r="D93"/>
  <c r="D92"/>
  <c r="H34"/>
  <c r="F34"/>
  <c r="D34"/>
  <c r="H33"/>
  <c r="F33"/>
  <c r="D33"/>
  <c r="H32"/>
  <c r="F32"/>
  <c r="D32"/>
  <c r="H30"/>
  <c r="F30"/>
  <c r="D30"/>
  <c r="H27"/>
  <c r="F27"/>
  <c r="D27"/>
  <c r="H25"/>
  <c r="F25"/>
  <c r="D25"/>
  <c r="H24"/>
  <c r="F24"/>
  <c r="D24"/>
  <c r="H23"/>
  <c r="D23"/>
  <c r="H22"/>
  <c r="F22"/>
  <c r="D22"/>
  <c r="H21"/>
  <c r="D21"/>
  <c r="H20"/>
  <c r="F20"/>
  <c r="D20"/>
  <c r="H19"/>
  <c r="F19"/>
  <c r="D19"/>
  <c r="H18"/>
  <c r="F18"/>
  <c r="D18"/>
  <c r="H17"/>
  <c r="F17"/>
  <c r="D17"/>
  <c r="E99"/>
  <c r="E108"/>
  <c r="E93"/>
  <c r="E98"/>
  <c r="E94"/>
  <c r="E92"/>
  <c r="E97"/>
  <c r="E96"/>
  <c r="G167"/>
  <c r="E95"/>
  <c r="E100"/>
  <c r="E105"/>
  <c r="E109"/>
  <c r="E102"/>
  <c r="E107"/>
  <c r="F111" l="1"/>
  <c r="D110"/>
  <c r="D111"/>
  <c r="F36"/>
  <c r="D36"/>
  <c r="D261"/>
  <c r="F261"/>
  <c r="D186"/>
  <c r="F186"/>
  <c r="D411"/>
  <c r="F411"/>
  <c r="F636"/>
  <c r="D636"/>
  <c r="F561"/>
  <c r="D561"/>
  <c r="F486"/>
  <c r="D486"/>
  <c r="F336"/>
  <c r="D336"/>
  <c r="I634"/>
  <c r="E561"/>
  <c r="G97"/>
  <c r="G261"/>
  <c r="G486"/>
  <c r="E336"/>
  <c r="G108"/>
  <c r="G25"/>
  <c r="G95"/>
  <c r="G34"/>
  <c r="G636"/>
  <c r="E186"/>
  <c r="E111"/>
  <c r="G30"/>
  <c r="E636"/>
  <c r="G22"/>
  <c r="G24"/>
  <c r="E486"/>
  <c r="G186"/>
  <c r="G32"/>
  <c r="E36"/>
  <c r="G17"/>
  <c r="G336"/>
  <c r="G111"/>
  <c r="G99"/>
  <c r="G94"/>
  <c r="G109"/>
  <c r="G36"/>
  <c r="G92"/>
  <c r="G105"/>
  <c r="E261"/>
  <c r="G33"/>
  <c r="G100"/>
  <c r="G102"/>
  <c r="G411"/>
  <c r="G20"/>
  <c r="E411"/>
  <c r="G27"/>
  <c r="G561"/>
  <c r="G107"/>
  <c r="G19"/>
  <c r="I633" l="1"/>
  <c r="I632"/>
  <c r="I630"/>
  <c r="I627"/>
  <c r="I625"/>
  <c r="I624"/>
  <c r="I623"/>
  <c r="I622"/>
  <c r="I621"/>
  <c r="I620"/>
  <c r="I619"/>
  <c r="I618"/>
  <c r="I617"/>
  <c r="I559" l="1"/>
  <c r="I558"/>
  <c r="I557"/>
  <c r="I555"/>
  <c r="I552"/>
  <c r="I550"/>
  <c r="I549"/>
  <c r="I548"/>
  <c r="I547"/>
  <c r="I546"/>
  <c r="I545"/>
  <c r="I544"/>
  <c r="I543"/>
  <c r="I542"/>
  <c r="I484"/>
  <c r="I483"/>
  <c r="I482"/>
  <c r="I480"/>
  <c r="I477"/>
  <c r="I475"/>
  <c r="I474"/>
  <c r="I473"/>
  <c r="I472"/>
  <c r="I471"/>
  <c r="I470"/>
  <c r="I469"/>
  <c r="I468"/>
  <c r="I467"/>
  <c r="I334"/>
  <c r="I333"/>
  <c r="I332"/>
  <c r="I330"/>
  <c r="I327"/>
  <c r="I325"/>
  <c r="I324"/>
  <c r="I323"/>
  <c r="I322"/>
  <c r="I321"/>
  <c r="I320"/>
  <c r="I319"/>
  <c r="I318"/>
  <c r="I317"/>
  <c r="I252"/>
  <c r="I250"/>
  <c r="C666"/>
  <c r="C591"/>
  <c r="C516"/>
  <c r="C366"/>
  <c r="C441"/>
  <c r="C217"/>
  <c r="C290"/>
  <c r="C140"/>
  <c r="C741" s="1"/>
  <c r="G659"/>
  <c r="G654"/>
  <c r="G584"/>
  <c r="G579"/>
  <c r="G509"/>
  <c r="G504"/>
  <c r="G359"/>
  <c r="G354"/>
  <c r="G434"/>
  <c r="G429"/>
  <c r="G210"/>
  <c r="G205"/>
  <c r="G284"/>
  <c r="G279"/>
  <c r="G133"/>
  <c r="G129"/>
  <c r="F612"/>
  <c r="F611"/>
  <c r="F537"/>
  <c r="F536"/>
  <c r="F462"/>
  <c r="F461"/>
  <c r="F312"/>
  <c r="F311"/>
  <c r="F387"/>
  <c r="F386"/>
  <c r="F162"/>
  <c r="F161"/>
  <c r="F87"/>
  <c r="F86"/>
  <c r="A609"/>
  <c r="A534"/>
  <c r="A459"/>
  <c r="A309"/>
  <c r="A384"/>
  <c r="A159"/>
  <c r="A234"/>
  <c r="A84"/>
  <c r="A684" s="1"/>
  <c r="A608"/>
  <c r="A533"/>
  <c r="A458"/>
  <c r="A308"/>
  <c r="A383"/>
  <c r="A158"/>
  <c r="A83"/>
  <c r="I409"/>
  <c r="I408"/>
  <c r="I407"/>
  <c r="I405"/>
  <c r="I402"/>
  <c r="I400"/>
  <c r="I399"/>
  <c r="I398"/>
  <c r="I397"/>
  <c r="I396"/>
  <c r="I395"/>
  <c r="I394"/>
  <c r="I393"/>
  <c r="I392"/>
  <c r="I184"/>
  <c r="I183"/>
  <c r="I182"/>
  <c r="I180"/>
  <c r="I177"/>
  <c r="I175"/>
  <c r="I174"/>
  <c r="I173"/>
  <c r="I172"/>
  <c r="I171"/>
  <c r="I170"/>
  <c r="I169"/>
  <c r="I168"/>
  <c r="I167"/>
  <c r="I259"/>
  <c r="I258"/>
  <c r="I257"/>
  <c r="I255"/>
  <c r="I249"/>
  <c r="I248"/>
  <c r="I247"/>
  <c r="I246"/>
  <c r="I245"/>
  <c r="I244"/>
  <c r="I243"/>
  <c r="I242"/>
  <c r="I109"/>
  <c r="I108"/>
  <c r="I107"/>
  <c r="I105"/>
  <c r="I102"/>
  <c r="I100"/>
  <c r="I99"/>
  <c r="I98"/>
  <c r="I97"/>
  <c r="I96"/>
  <c r="I95"/>
  <c r="I94"/>
  <c r="I93"/>
  <c r="I92"/>
  <c r="I34"/>
  <c r="I33"/>
  <c r="I32"/>
  <c r="I30"/>
  <c r="I27"/>
  <c r="I25"/>
  <c r="I24"/>
  <c r="I19"/>
  <c r="I20"/>
  <c r="I21"/>
  <c r="I22"/>
  <c r="I23"/>
  <c r="I18"/>
  <c r="I17"/>
  <c r="F635"/>
  <c r="D635"/>
  <c r="E3" i="2" s="1"/>
  <c r="E23" i="1"/>
  <c r="E24"/>
  <c r="E21"/>
  <c r="E18"/>
  <c r="E17"/>
  <c r="E25"/>
  <c r="E20"/>
  <c r="E34"/>
  <c r="E27"/>
  <c r="E22"/>
  <c r="E30"/>
  <c r="E32"/>
  <c r="E33"/>
  <c r="E19"/>
  <c r="G729" l="1"/>
  <c r="G804"/>
  <c r="A233"/>
  <c r="A683"/>
  <c r="F237"/>
  <c r="F687"/>
  <c r="F236"/>
  <c r="F686"/>
  <c r="F3" i="2"/>
  <c r="B3"/>
  <c r="D335" i="1"/>
  <c r="E7" i="2" s="1"/>
  <c r="F335" i="1"/>
  <c r="F560"/>
  <c r="D560"/>
  <c r="E10" i="2" s="1"/>
  <c r="D485" i="1"/>
  <c r="E9" i="2" s="1"/>
  <c r="F4"/>
  <c r="D260" i="1"/>
  <c r="E8" i="2" s="1"/>
  <c r="F110" i="1"/>
  <c r="E2" i="2"/>
  <c r="F35" i="1"/>
  <c r="D35"/>
  <c r="F485"/>
  <c r="F5" i="2" l="1"/>
  <c r="F6"/>
  <c r="E5"/>
  <c r="B5"/>
  <c r="F2"/>
  <c r="B2"/>
  <c r="F7"/>
  <c r="B7"/>
  <c r="F9"/>
  <c r="B9"/>
  <c r="B8"/>
  <c r="F8"/>
  <c r="B10"/>
  <c r="F10"/>
  <c r="C11" l="1"/>
  <c r="E6"/>
  <c r="B6"/>
  <c r="E4"/>
  <c r="B4"/>
  <c r="D2" l="1"/>
  <c r="D5"/>
  <c r="D4"/>
  <c r="D6"/>
  <c r="C12"/>
  <c r="D3"/>
  <c r="D8"/>
  <c r="D262" i="1" s="1"/>
  <c r="D7" i="2"/>
  <c r="D337" i="1" s="1"/>
  <c r="D10" i="2"/>
  <c r="D562" i="1" s="1"/>
  <c r="D9" i="2"/>
  <c r="E337" i="1"/>
  <c r="E562"/>
  <c r="E262"/>
  <c r="D187" l="1"/>
  <c r="D487"/>
  <c r="D637"/>
  <c r="D412"/>
  <c r="D112"/>
  <c r="D37"/>
  <c r="E187"/>
  <c r="E637"/>
  <c r="E487"/>
  <c r="E412"/>
  <c r="E112"/>
  <c r="E37"/>
</calcChain>
</file>

<file path=xl/sharedStrings.xml><?xml version="1.0" encoding="utf-8"?>
<sst xmlns="http://schemas.openxmlformats.org/spreadsheetml/2006/main" count="1270" uniqueCount="139">
  <si>
    <t>No</t>
  </si>
  <si>
    <t>Mata Pelajaran</t>
  </si>
  <si>
    <t>Kriteria</t>
  </si>
  <si>
    <t>Nilai Hasil Belajar</t>
  </si>
  <si>
    <t>Keterangan</t>
  </si>
  <si>
    <t>Kelulusan</t>
  </si>
  <si>
    <t>Kognitif</t>
  </si>
  <si>
    <t>Psikomotorik</t>
  </si>
  <si>
    <t>Sikap</t>
  </si>
  <si>
    <t>Minimal (KKM)</t>
  </si>
  <si>
    <t>Angka</t>
  </si>
  <si>
    <t>Huruf</t>
  </si>
  <si>
    <t>Pendidikan Agama Islam</t>
  </si>
  <si>
    <t>B</t>
  </si>
  <si>
    <t>Pendidikan Kewarganegaran</t>
  </si>
  <si>
    <t>Bahasa Indonesia</t>
  </si>
  <si>
    <t>A</t>
  </si>
  <si>
    <t>Bahasa Inggris</t>
  </si>
  <si>
    <t>Matematika</t>
  </si>
  <si>
    <t>Ilmu Pengetahuan Alam</t>
  </si>
  <si>
    <t>Ilmu Pengetahuan Sosial</t>
  </si>
  <si>
    <t>Seni Budaya</t>
  </si>
  <si>
    <t>Hadits  Arba’in</t>
  </si>
  <si>
    <t>Bahasa Arab</t>
  </si>
  <si>
    <t>Bahasa Jepang</t>
  </si>
  <si>
    <t>Jumlah</t>
  </si>
  <si>
    <t>Rata-rata</t>
  </si>
  <si>
    <t>Peringkat Kelas Ke</t>
  </si>
  <si>
    <t>Ketidak Hadiran</t>
  </si>
  <si>
    <t>Alasan</t>
  </si>
  <si>
    <t>Sakit</t>
  </si>
  <si>
    <t>Izin</t>
  </si>
  <si>
    <t>Tanpa Keterangan</t>
  </si>
  <si>
    <t>Kepribadian</t>
  </si>
  <si>
    <t>Aspek</t>
  </si>
  <si>
    <t>Kelakuan</t>
  </si>
  <si>
    <t>Kerajinan</t>
  </si>
  <si>
    <t>Kerapian</t>
  </si>
  <si>
    <t>Kemandirian</t>
  </si>
  <si>
    <t>Kepemimpinan</t>
  </si>
  <si>
    <t>Tanggung Jawab</t>
  </si>
  <si>
    <t>Kesehatan</t>
  </si>
  <si>
    <t>Kejujuran</t>
  </si>
  <si>
    <t>Orang Tua/Wali</t>
  </si>
  <si>
    <t>Wali Kelas</t>
  </si>
  <si>
    <t xml:space="preserve">          </t>
  </si>
  <si>
    <t>................................</t>
  </si>
  <si>
    <t>Mengetahui,</t>
  </si>
  <si>
    <t>Kepala Sekolah</t>
  </si>
  <si>
    <t>Yemmi,SE,M.T.Pd</t>
  </si>
  <si>
    <t xml:space="preserve">          Muatan Lokal</t>
  </si>
  <si>
    <t xml:space="preserve">         Muatan Lokal</t>
  </si>
  <si>
    <t>-</t>
  </si>
  <si>
    <t>T2Q (Alqur'an)</t>
  </si>
  <si>
    <t xml:space="preserve">  </t>
  </si>
  <si>
    <t xml:space="preserve">    </t>
  </si>
  <si>
    <t xml:space="preserve">    Tahun Pelajaran   : 2015/2016</t>
  </si>
  <si>
    <t>Tahsin dan Tahfidz  Qur'an (T2Q)</t>
  </si>
  <si>
    <t>Tahsin dan Tahfidz Qur'an (T2Q)</t>
  </si>
  <si>
    <t>Muatan Lokal</t>
  </si>
  <si>
    <t>Teknologi Infomasi dan</t>
  </si>
  <si>
    <t>Komunikasi</t>
  </si>
  <si>
    <t>Teknologi, Informasi dan</t>
  </si>
  <si>
    <t>Teknologi, informasi dan</t>
  </si>
  <si>
    <t xml:space="preserve">Teknologi, Informasi dan </t>
  </si>
  <si>
    <t>Nilai</t>
  </si>
  <si>
    <t>Nama</t>
  </si>
  <si>
    <t>Fadella</t>
  </si>
  <si>
    <t>Irvine</t>
  </si>
  <si>
    <t>Zaky</t>
  </si>
  <si>
    <t>Fathur</t>
  </si>
  <si>
    <t>salman</t>
  </si>
  <si>
    <t>wisnu</t>
  </si>
  <si>
    <t>lala</t>
  </si>
  <si>
    <t>hafidz</t>
  </si>
  <si>
    <t>ranking</t>
  </si>
  <si>
    <t>Nadya</t>
  </si>
  <si>
    <t>SMP-IT KHAIRUNNAS BENGKULU</t>
  </si>
  <si>
    <t xml:space="preserve">    Kelas/ Semester   : VII/2 (DUA)</t>
  </si>
  <si>
    <t xml:space="preserve">NILAI TERTINGGI </t>
  </si>
  <si>
    <t xml:space="preserve">NILAI TERENDAH </t>
  </si>
  <si>
    <t>Anas Firdaus</t>
  </si>
  <si>
    <t>kognitif</t>
  </si>
  <si>
    <t>psikomotor</t>
  </si>
  <si>
    <t>LAPORAN AKHIR SEMESTER</t>
  </si>
  <si>
    <t>NO</t>
  </si>
  <si>
    <t>NAMA</t>
  </si>
  <si>
    <t>MATA PELAJARAN</t>
  </si>
  <si>
    <t>PAI</t>
  </si>
  <si>
    <t>PKN</t>
  </si>
  <si>
    <t>B. INDO</t>
  </si>
  <si>
    <t>B. ING</t>
  </si>
  <si>
    <t>TIK</t>
  </si>
  <si>
    <t>SBK</t>
  </si>
  <si>
    <t>MTK</t>
  </si>
  <si>
    <t>IPA</t>
  </si>
  <si>
    <t>IPS</t>
  </si>
  <si>
    <t>PJOK</t>
  </si>
  <si>
    <t>T2Q</t>
  </si>
  <si>
    <t>HADIS</t>
  </si>
  <si>
    <t>B.ARAB</t>
  </si>
  <si>
    <t>B. JEPANG</t>
  </si>
  <si>
    <t>M. Fathurrahman SP</t>
  </si>
  <si>
    <t>M. Zaky Fathurahim</t>
  </si>
  <si>
    <t>Wisnu Praptama Sardi</t>
  </si>
  <si>
    <t>Salman Alfarizi NB</t>
  </si>
  <si>
    <t>Marella Haldis</t>
  </si>
  <si>
    <t>K</t>
  </si>
  <si>
    <t>P</t>
  </si>
  <si>
    <t>TOTAL</t>
  </si>
  <si>
    <t>RANKING</t>
  </si>
  <si>
    <t xml:space="preserve">Pendidikan Jasmani,  </t>
  </si>
  <si>
    <t>Olahraga dan Kesehatan</t>
  </si>
  <si>
    <t>Nama :</t>
  </si>
  <si>
    <t>NISN :</t>
  </si>
  <si>
    <t>0031490499</t>
  </si>
  <si>
    <t>Irvine Paramadina Batubara</t>
  </si>
  <si>
    <t>0024650105</t>
  </si>
  <si>
    <t>0030776563</t>
  </si>
  <si>
    <t xml:space="preserve">NISN  : </t>
  </si>
  <si>
    <t>NISN  :</t>
  </si>
  <si>
    <t>0034815174</t>
  </si>
  <si>
    <t>0029006679</t>
  </si>
  <si>
    <t>0024691742</t>
  </si>
  <si>
    <t>Hafids Triadi Muliansyah</t>
  </si>
  <si>
    <t>0030832375</t>
  </si>
  <si>
    <t>Nadya Nur Afifah</t>
  </si>
  <si>
    <t>0039200243</t>
  </si>
  <si>
    <t>NISN</t>
  </si>
  <si>
    <t>Fadella Apriyani</t>
  </si>
  <si>
    <t>SMP IT KHAIRUNNAS BENGKULU</t>
  </si>
  <si>
    <t>NAMA SEKOLAH :</t>
  </si>
  <si>
    <t>KELAS / SEMESTER :</t>
  </si>
  <si>
    <t>VI (TUJUH) / 2 (DUA)</t>
  </si>
  <si>
    <t>TAHUN AJARAN :</t>
  </si>
  <si>
    <t>2015 / 2016</t>
  </si>
  <si>
    <t xml:space="preserve"> </t>
  </si>
  <si>
    <t>C</t>
  </si>
  <si>
    <t>Bengkulu, 18 Juni 2016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</si>
</sst>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35">
    <font>
      <sz val="11"/>
      <color indexed="8"/>
      <name val="Calibri"/>
      <family val="2"/>
      <charset val="1"/>
    </font>
    <font>
      <sz val="11"/>
      <name val="Calibri"/>
      <family val="2"/>
      <charset val="1"/>
    </font>
    <font>
      <b/>
      <sz val="11"/>
      <name val="Arial"/>
      <family val="2"/>
      <charset val="134"/>
    </font>
    <font>
      <sz val="11"/>
      <name val="Arial"/>
      <family val="2"/>
      <charset val="134"/>
    </font>
    <font>
      <b/>
      <sz val="9"/>
      <name val="Arial"/>
      <family val="2"/>
      <charset val="134"/>
    </font>
    <font>
      <sz val="9"/>
      <name val="Arial"/>
      <family val="2"/>
      <charset val="134"/>
    </font>
    <font>
      <b/>
      <sz val="10"/>
      <name val="Arial"/>
      <family val="2"/>
      <charset val="134"/>
    </font>
    <font>
      <sz val="10"/>
      <name val="Arial"/>
      <family val="2"/>
      <charset val="134"/>
    </font>
    <font>
      <b/>
      <sz val="11"/>
      <name val="Calibri"/>
      <family val="2"/>
      <charset val="134"/>
    </font>
    <font>
      <sz val="11"/>
      <name val="Calibri"/>
      <family val="2"/>
      <charset val="134"/>
    </font>
    <font>
      <b/>
      <sz val="11"/>
      <name val="Calibri"/>
      <family val="2"/>
      <charset val="1"/>
    </font>
    <font>
      <sz val="11"/>
      <color indexed="8"/>
      <name val="Calibri"/>
      <family val="2"/>
      <charset val="1"/>
    </font>
    <font>
      <b/>
      <sz val="9"/>
      <name val="Arial"/>
      <family val="2"/>
    </font>
    <font>
      <sz val="11"/>
      <color theme="0"/>
      <name val="Calibri"/>
      <family val="2"/>
      <charset val="1"/>
    </font>
    <font>
      <sz val="11"/>
      <color rgb="FF002060"/>
      <name val="Calibri"/>
      <family val="2"/>
      <charset val="1"/>
    </font>
    <font>
      <sz val="12"/>
      <color rgb="FFFFFF00"/>
      <name val="Berlin Sans FB Demi"/>
      <family val="2"/>
    </font>
    <font>
      <sz val="11"/>
      <color theme="0"/>
      <name val="Aharoni"/>
      <charset val="177"/>
    </font>
    <font>
      <sz val="11"/>
      <name val="Aharoni"/>
      <charset val="177"/>
    </font>
    <font>
      <b/>
      <sz val="11"/>
      <color indexed="8"/>
      <name val="Calibri"/>
      <family val="2"/>
    </font>
    <font>
      <b/>
      <sz val="12"/>
      <color theme="0"/>
      <name val="Calibri"/>
      <family val="2"/>
    </font>
    <font>
      <b/>
      <sz val="12"/>
      <color indexed="8"/>
      <name val="Calibri"/>
      <family val="2"/>
    </font>
    <font>
      <sz val="11"/>
      <color theme="1"/>
      <name val="Aharoni"/>
      <charset val="177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002060"/>
      <name val="Arial"/>
      <family val="2"/>
    </font>
    <font>
      <b/>
      <sz val="14"/>
      <color rgb="FFFFFF00"/>
      <name val="Berlin Sans FB Demi"/>
      <family val="2"/>
    </font>
    <font>
      <sz val="11"/>
      <color rgb="FFFF0000"/>
      <name val="Aharoni"/>
      <charset val="177"/>
    </font>
    <font>
      <b/>
      <sz val="11"/>
      <color rgb="FFFF0000"/>
      <name val="Aharoni"/>
      <charset val="177"/>
    </font>
    <font>
      <sz val="11"/>
      <color theme="1"/>
      <name val="Calibri"/>
      <family val="2"/>
      <charset val="1"/>
    </font>
    <font>
      <b/>
      <sz val="11"/>
      <name val="Calibri"/>
      <family val="2"/>
    </font>
    <font>
      <b/>
      <sz val="11"/>
      <name val="Arial"/>
      <family val="2"/>
    </font>
    <font>
      <b/>
      <sz val="11"/>
      <color theme="1"/>
      <name val="Berlin Sans FB Demi"/>
      <family val="2"/>
    </font>
    <font>
      <sz val="11"/>
      <color theme="1"/>
      <name val="Berlin Sans FB"/>
      <family val="2"/>
    </font>
    <font>
      <b/>
      <sz val="12"/>
      <color theme="1"/>
      <name val="Calibri"/>
      <family val="2"/>
    </font>
    <font>
      <b/>
      <sz val="11"/>
      <color theme="1"/>
      <name val="Arial"/>
      <family val="2"/>
      <charset val="13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1" fillId="0" borderId="0" applyFont="0" applyFill="0" applyBorder="0" applyAlignment="0" applyProtection="0"/>
  </cellStyleXfs>
  <cellXfs count="256"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8" xfId="0" applyFont="1" applyBorder="1" applyAlignment="1"/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8" xfId="0" applyFont="1" applyBorder="1" applyAlignment="1">
      <alignment wrapText="1"/>
    </xf>
    <xf numFmtId="0" fontId="5" fillId="0" borderId="12" xfId="0" applyFont="1" applyBorder="1" applyAlignment="1">
      <alignment horizontal="center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4" fillId="0" borderId="2" xfId="0" applyFont="1" applyBorder="1" applyAlignment="1"/>
    <xf numFmtId="0" fontId="5" fillId="0" borderId="5" xfId="0" applyFont="1" applyBorder="1" applyAlignment="1"/>
    <xf numFmtId="0" fontId="5" fillId="0" borderId="5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7" fillId="0" borderId="1" xfId="0" applyFont="1" applyBorder="1" applyAlignment="1"/>
    <xf numFmtId="0" fontId="7" fillId="0" borderId="3" xfId="0" applyFont="1" applyBorder="1" applyAlignment="1"/>
    <xf numFmtId="0" fontId="7" fillId="0" borderId="1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/>
    <xf numFmtId="0" fontId="7" fillId="0" borderId="5" xfId="0" applyFont="1" applyBorder="1" applyAlignment="1"/>
    <xf numFmtId="0" fontId="7" fillId="0" borderId="12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1" xfId="0" applyFont="1" applyBorder="1" applyAlignment="1"/>
    <xf numFmtId="0" fontId="7" fillId="0" borderId="14" xfId="0" applyFont="1" applyBorder="1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/>
    <xf numFmtId="0" fontId="6" fillId="0" borderId="8" xfId="0" applyFont="1" applyBorder="1" applyAlignment="1">
      <alignment horizontal="center"/>
    </xf>
    <xf numFmtId="0" fontId="7" fillId="0" borderId="6" xfId="0" applyFont="1" applyBorder="1" applyAlignment="1"/>
    <xf numFmtId="0" fontId="7" fillId="0" borderId="15" xfId="0" applyFont="1" applyBorder="1" applyAlignment="1"/>
    <xf numFmtId="0" fontId="7" fillId="0" borderId="12" xfId="0" applyFont="1" applyBorder="1" applyAlignment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5" fillId="0" borderId="0" xfId="0" applyFont="1" applyBorder="1" applyAlignment="1">
      <alignment horizontal="left"/>
    </xf>
    <xf numFmtId="0" fontId="4" fillId="0" borderId="1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/>
    <xf numFmtId="0" fontId="5" fillId="0" borderId="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5" fillId="0" borderId="4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7" fillId="0" borderId="5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/>
    <xf numFmtId="0" fontId="5" fillId="0" borderId="8" xfId="0" applyFont="1" applyBorder="1" applyAlignment="1">
      <alignment horizontal="left" vertical="center"/>
    </xf>
    <xf numFmtId="0" fontId="5" fillId="0" borderId="5" xfId="0" applyFont="1" applyBorder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/>
    <xf numFmtId="0" fontId="5" fillId="0" borderId="10" xfId="0" applyFont="1" applyBorder="1" applyAlignment="1"/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41" fontId="5" fillId="0" borderId="2" xfId="1" applyFont="1" applyBorder="1" applyAlignment="1">
      <alignment horizontal="center"/>
    </xf>
    <xf numFmtId="41" fontId="4" fillId="0" borderId="8" xfId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2" fillId="0" borderId="2" xfId="0" applyFont="1" applyBorder="1" applyAlignment="1"/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7" fillId="0" borderId="5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0" xfId="0" applyBorder="1" applyAlignment="1"/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5" xfId="0" applyFont="1" applyBorder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0" fillId="0" borderId="0" xfId="0" applyNumberFormat="1" applyAlignment="1"/>
    <xf numFmtId="0" fontId="0" fillId="2" borderId="8" xfId="0" applyFill="1" applyBorder="1" applyAlignment="1"/>
    <xf numFmtId="0" fontId="0" fillId="2" borderId="8" xfId="0" applyNumberFormat="1" applyFill="1" applyBorder="1" applyAlignment="1"/>
    <xf numFmtId="41" fontId="0" fillId="2" borderId="8" xfId="0" applyNumberFormat="1" applyFill="1" applyBorder="1" applyAlignment="1"/>
    <xf numFmtId="41" fontId="0" fillId="0" borderId="0" xfId="0" applyNumberFormat="1" applyAlignment="1"/>
    <xf numFmtId="0" fontId="5" fillId="0" borderId="2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left"/>
    </xf>
    <xf numFmtId="0" fontId="20" fillId="2" borderId="8" xfId="0" applyFont="1" applyFill="1" applyBorder="1" applyAlignment="1"/>
    <xf numFmtId="0" fontId="19" fillId="4" borderId="8" xfId="0" applyFont="1" applyFill="1" applyBorder="1" applyAlignment="1"/>
    <xf numFmtId="0" fontId="23" fillId="2" borderId="1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24" fillId="2" borderId="16" xfId="0" applyFont="1" applyFill="1" applyBorder="1" applyAlignment="1">
      <alignment horizontal="center" vertical="center"/>
    </xf>
    <xf numFmtId="0" fontId="22" fillId="5" borderId="20" xfId="0" applyFont="1" applyFill="1" applyBorder="1" applyAlignment="1">
      <alignment horizontal="center" vertical="center"/>
    </xf>
    <xf numFmtId="0" fontId="22" fillId="5" borderId="16" xfId="0" applyFont="1" applyFill="1" applyBorder="1" applyAlignment="1">
      <alignment horizontal="center" vertical="center"/>
    </xf>
    <xf numFmtId="0" fontId="24" fillId="2" borderId="19" xfId="0" applyFont="1" applyFill="1" applyBorder="1" applyAlignment="1">
      <alignment horizontal="center" vertical="center"/>
    </xf>
    <xf numFmtId="0" fontId="18" fillId="6" borderId="16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7" fillId="0" borderId="5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20" fillId="2" borderId="8" xfId="0" applyFont="1" applyFill="1" applyBorder="1" applyAlignment="1">
      <alignment horizontal="center"/>
    </xf>
    <xf numFmtId="0" fontId="19" fillId="4" borderId="8" xfId="0" applyFont="1" applyFill="1" applyBorder="1" applyAlignment="1">
      <alignment horizontal="center"/>
    </xf>
    <xf numFmtId="0" fontId="0" fillId="6" borderId="16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/>
    <xf numFmtId="49" fontId="19" fillId="4" borderId="10" xfId="0" applyNumberFormat="1" applyFont="1" applyFill="1" applyBorder="1" applyAlignment="1"/>
    <xf numFmtId="49" fontId="20" fillId="2" borderId="10" xfId="0" applyNumberFormat="1" applyFont="1" applyFill="1" applyBorder="1" applyAlignment="1"/>
    <xf numFmtId="0" fontId="29" fillId="0" borderId="0" xfId="0" applyFont="1" applyAlignment="1"/>
    <xf numFmtId="0" fontId="14" fillId="2" borderId="10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left"/>
    </xf>
    <xf numFmtId="0" fontId="30" fillId="0" borderId="0" xfId="0" applyFont="1" applyAlignment="1"/>
    <xf numFmtId="0" fontId="30" fillId="0" borderId="0" xfId="0" applyFont="1" applyAlignment="1">
      <alignment horizontal="center" vertical="center"/>
    </xf>
    <xf numFmtId="49" fontId="30" fillId="0" borderId="0" xfId="0" applyNumberFormat="1" applyFont="1" applyAlignment="1"/>
    <xf numFmtId="0" fontId="30" fillId="0" borderId="0" xfId="0" applyFont="1" applyAlignment="1">
      <alignment horizontal="left"/>
    </xf>
    <xf numFmtId="0" fontId="28" fillId="8" borderId="8" xfId="0" applyFont="1" applyFill="1" applyBorder="1" applyAlignment="1"/>
    <xf numFmtId="0" fontId="28" fillId="9" borderId="8" xfId="0" applyFont="1" applyFill="1" applyBorder="1" applyAlignment="1"/>
    <xf numFmtId="0" fontId="28" fillId="10" borderId="8" xfId="0" applyFont="1" applyFill="1" applyBorder="1" applyAlignment="1"/>
    <xf numFmtId="0" fontId="32" fillId="2" borderId="8" xfId="0" applyFont="1" applyFill="1" applyBorder="1" applyAlignment="1"/>
    <xf numFmtId="0" fontId="31" fillId="11" borderId="4" xfId="0" applyFont="1" applyFill="1" applyBorder="1" applyAlignment="1"/>
    <xf numFmtId="0" fontId="31" fillId="11" borderId="5" xfId="0" applyFont="1" applyFill="1" applyBorder="1" applyAlignment="1"/>
    <xf numFmtId="0" fontId="31" fillId="11" borderId="12" xfId="0" applyFont="1" applyFill="1" applyBorder="1" applyAlignment="1"/>
    <xf numFmtId="0" fontId="28" fillId="2" borderId="1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4" fillId="4" borderId="10" xfId="0" applyFont="1" applyFill="1" applyBorder="1" applyAlignment="1">
      <alignment horizontal="center" vertical="center"/>
    </xf>
    <xf numFmtId="0" fontId="28" fillId="4" borderId="10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18" fillId="12" borderId="16" xfId="0" applyFont="1" applyFill="1" applyBorder="1" applyAlignment="1">
      <alignment horizontal="center" vertical="center"/>
    </xf>
    <xf numFmtId="0" fontId="33" fillId="4" borderId="10" xfId="0" applyFont="1" applyFill="1" applyBorder="1" applyAlignment="1">
      <alignment horizontal="center"/>
    </xf>
    <xf numFmtId="0" fontId="33" fillId="4" borderId="10" xfId="0" applyFont="1" applyFill="1" applyBorder="1" applyAlignment="1"/>
    <xf numFmtId="49" fontId="33" fillId="4" borderId="10" xfId="0" applyNumberFormat="1" applyFont="1" applyFill="1" applyBorder="1" applyAlignment="1"/>
    <xf numFmtId="0" fontId="28" fillId="4" borderId="9" xfId="0" applyFont="1" applyFill="1" applyBorder="1" applyAlignment="1">
      <alignment horizontal="center" vertical="center"/>
    </xf>
    <xf numFmtId="0" fontId="33" fillId="2" borderId="8" xfId="0" applyFont="1" applyFill="1" applyBorder="1" applyAlignment="1">
      <alignment horizontal="center"/>
    </xf>
    <xf numFmtId="0" fontId="34" fillId="2" borderId="0" xfId="0" applyFont="1" applyFill="1" applyAlignment="1">
      <alignment vertical="center"/>
    </xf>
    <xf numFmtId="49" fontId="33" fillId="2" borderId="10" xfId="0" applyNumberFormat="1" applyFont="1" applyFill="1" applyBorder="1" applyAlignment="1"/>
    <xf numFmtId="0" fontId="28" fillId="2" borderId="9" xfId="0" applyFont="1" applyFill="1" applyBorder="1" applyAlignment="1">
      <alignment horizontal="center" vertical="center"/>
    </xf>
    <xf numFmtId="0" fontId="33" fillId="4" borderId="8" xfId="0" applyFont="1" applyFill="1" applyBorder="1" applyAlignment="1">
      <alignment horizontal="center"/>
    </xf>
    <xf numFmtId="0" fontId="33" fillId="4" borderId="8" xfId="0" applyFont="1" applyFill="1" applyBorder="1" applyAlignment="1"/>
    <xf numFmtId="0" fontId="33" fillId="2" borderId="8" xfId="0" applyFont="1" applyFill="1" applyBorder="1" applyAlignment="1"/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/>
    </xf>
    <xf numFmtId="0" fontId="27" fillId="6" borderId="22" xfId="0" applyFont="1" applyFill="1" applyBorder="1" applyAlignment="1">
      <alignment horizontal="center" vertical="center"/>
    </xf>
    <xf numFmtId="0" fontId="27" fillId="6" borderId="18" xfId="0" applyFont="1" applyFill="1" applyBorder="1" applyAlignment="1">
      <alignment horizontal="center" vertical="center"/>
    </xf>
    <xf numFmtId="0" fontId="26" fillId="6" borderId="22" xfId="0" applyFont="1" applyFill="1" applyBorder="1" applyAlignment="1">
      <alignment horizontal="center" vertical="center"/>
    </xf>
    <xf numFmtId="0" fontId="26" fillId="6" borderId="18" xfId="0" applyFont="1" applyFill="1" applyBorder="1" applyAlignment="1">
      <alignment horizontal="center" vertical="center"/>
    </xf>
    <xf numFmtId="0" fontId="17" fillId="2" borderId="19" xfId="0" applyFont="1" applyFill="1" applyBorder="1" applyAlignment="1">
      <alignment horizontal="center"/>
    </xf>
    <xf numFmtId="0" fontId="17" fillId="2" borderId="21" xfId="0" applyFont="1" applyFill="1" applyBorder="1" applyAlignment="1">
      <alignment horizontal="center"/>
    </xf>
    <xf numFmtId="0" fontId="17" fillId="2" borderId="20" xfId="0" applyFont="1" applyFill="1" applyBorder="1" applyAlignment="1">
      <alignment horizontal="center"/>
    </xf>
    <xf numFmtId="0" fontId="16" fillId="5" borderId="19" xfId="0" applyFont="1" applyFill="1" applyBorder="1" applyAlignment="1">
      <alignment horizontal="center" wrapText="1"/>
    </xf>
    <xf numFmtId="0" fontId="16" fillId="5" borderId="21" xfId="0" applyFont="1" applyFill="1" applyBorder="1" applyAlignment="1">
      <alignment horizontal="center" wrapText="1"/>
    </xf>
    <xf numFmtId="0" fontId="16" fillId="5" borderId="20" xfId="0" applyFont="1" applyFill="1" applyBorder="1" applyAlignment="1">
      <alignment horizontal="center" wrapText="1"/>
    </xf>
    <xf numFmtId="0" fontId="17" fillId="2" borderId="19" xfId="0" applyFont="1" applyFill="1" applyBorder="1" applyAlignment="1">
      <alignment horizontal="center" wrapText="1"/>
    </xf>
    <xf numFmtId="0" fontId="17" fillId="2" borderId="21" xfId="0" applyFont="1" applyFill="1" applyBorder="1" applyAlignment="1">
      <alignment horizontal="center" wrapText="1"/>
    </xf>
    <xf numFmtId="0" fontId="17" fillId="2" borderId="20" xfId="0" applyFont="1" applyFill="1" applyBorder="1" applyAlignment="1">
      <alignment horizontal="center" wrapText="1"/>
    </xf>
    <xf numFmtId="0" fontId="25" fillId="3" borderId="22" xfId="0" applyFont="1" applyFill="1" applyBorder="1" applyAlignment="1">
      <alignment horizontal="center" vertical="center"/>
    </xf>
    <xf numFmtId="0" fontId="25" fillId="3" borderId="18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16" fillId="5" borderId="19" xfId="0" applyFont="1" applyFill="1" applyBorder="1" applyAlignment="1">
      <alignment horizontal="center"/>
    </xf>
    <xf numFmtId="0" fontId="16" fillId="5" borderId="20" xfId="0" applyFont="1" applyFill="1" applyBorder="1" applyAlignment="1">
      <alignment horizontal="center"/>
    </xf>
    <xf numFmtId="0" fontId="25" fillId="3" borderId="23" xfId="0" applyFont="1" applyFill="1" applyBorder="1" applyAlignment="1">
      <alignment horizontal="center" vertical="center"/>
    </xf>
    <xf numFmtId="0" fontId="25" fillId="3" borderId="24" xfId="0" applyFont="1" applyFill="1" applyBorder="1" applyAlignment="1">
      <alignment horizontal="center" vertical="center"/>
    </xf>
    <xf numFmtId="0" fontId="31" fillId="11" borderId="4" xfId="0" applyFont="1" applyFill="1" applyBorder="1" applyAlignment="1">
      <alignment horizontal="left"/>
    </xf>
    <xf numFmtId="0" fontId="28" fillId="11" borderId="5" xfId="0" applyFont="1" applyFill="1" applyBorder="1" applyAlignment="1">
      <alignment horizontal="left"/>
    </xf>
    <xf numFmtId="0" fontId="28" fillId="11" borderId="12" xfId="0" applyFont="1" applyFill="1" applyBorder="1" applyAlignment="1">
      <alignment horizontal="left"/>
    </xf>
    <xf numFmtId="0" fontId="32" fillId="2" borderId="4" xfId="0" applyFont="1" applyFill="1" applyBorder="1" applyAlignment="1">
      <alignment horizontal="left"/>
    </xf>
    <xf numFmtId="0" fontId="32" fillId="2" borderId="5" xfId="0" applyFont="1" applyFill="1" applyBorder="1" applyAlignment="1">
      <alignment horizontal="left"/>
    </xf>
    <xf numFmtId="0" fontId="32" fillId="2" borderId="12" xfId="0" applyFont="1" applyFill="1" applyBorder="1" applyAlignment="1">
      <alignment horizontal="left"/>
    </xf>
    <xf numFmtId="0" fontId="16" fillId="5" borderId="21" xfId="0" applyFont="1" applyFill="1" applyBorder="1" applyAlignment="1">
      <alignment horizontal="center"/>
    </xf>
    <xf numFmtId="0" fontId="16" fillId="5" borderId="16" xfId="0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center"/>
    </xf>
    <xf numFmtId="0" fontId="0" fillId="4" borderId="17" xfId="0" applyFont="1" applyFill="1" applyBorder="1" applyAlignment="1">
      <alignment horizontal="center"/>
    </xf>
    <xf numFmtId="0" fontId="21" fillId="2" borderId="19" xfId="0" applyFont="1" applyFill="1" applyBorder="1" applyAlignment="1">
      <alignment horizontal="center"/>
    </xf>
    <xf numFmtId="0" fontId="21" fillId="2" borderId="21" xfId="0" applyFont="1" applyFill="1" applyBorder="1" applyAlignment="1">
      <alignment horizontal="center"/>
    </xf>
    <xf numFmtId="0" fontId="21" fillId="2" borderId="20" xfId="0" applyFont="1" applyFill="1" applyBorder="1" applyAlignment="1">
      <alignment horizontal="center"/>
    </xf>
  </cellXfs>
  <cellStyles count="2">
    <cellStyle name="Comma [0]" xfId="1" builtinId="6"/>
    <cellStyle name="Normal" xfId="0" builtinId="0"/>
  </cellStyles>
  <dxfs count="2">
    <dxf>
      <numFmt numFmtId="33" formatCode="_(* #,##0_);_(* \(#,##0\);_(* &quot;-&quot;_);_(@_)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75</xdr:row>
      <xdr:rowOff>0</xdr:rowOff>
    </xdr:from>
    <xdr:to>
      <xdr:col>8</xdr:col>
      <xdr:colOff>771525</xdr:colOff>
      <xdr:row>81</xdr:row>
      <xdr:rowOff>38100</xdr:rowOff>
    </xdr:to>
    <xdr:grpSp>
      <xdr:nvGrpSpPr>
        <xdr:cNvPr id="1032" name="Group 43"/>
        <xdr:cNvGrpSpPr>
          <a:grpSpLocks/>
        </xdr:cNvGrpSpPr>
      </xdr:nvGrpSpPr>
      <xdr:grpSpPr bwMode="auto">
        <a:xfrm>
          <a:off x="228600" y="14251781"/>
          <a:ext cx="7210425" cy="1157288"/>
          <a:chOff x="1146" y="906"/>
          <a:chExt cx="9694" cy="1634"/>
        </a:xfrm>
      </xdr:grpSpPr>
      <xdr:sp macro="" textlink="">
        <xdr:nvSpPr>
          <xdr:cNvPr id="1033" name="Text Box 2"/>
          <xdr:cNvSpPr txBox="1">
            <a:spLocks noChangeArrowheads="1"/>
          </xdr:cNvSpPr>
        </xdr:nvSpPr>
        <xdr:spPr bwMode="auto">
          <a:xfrm>
            <a:off x="2485" y="906"/>
            <a:ext cx="8355" cy="4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id-ID" sz="1500" b="0" i="0" u="none" strike="noStrike" baseline="0">
                <a:solidFill>
                  <a:srgbClr val="008000"/>
                </a:solidFill>
                <a:latin typeface="Berlin Sans FB"/>
              </a:rPr>
              <a:t>YAYASAN PENDIDIKAN, SOSIAL DAN KEAGAMAAN</a:t>
            </a: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  <a:p>
            <a:pPr algn="ctr" rtl="0">
              <a:defRPr sz="1000"/>
            </a:pP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1034" name="WordArt 3"/>
          <xdr:cNvSpPr>
            <a:spLocks noChangeArrowheads="1" noChangeShapeType="1" noTextEdit="1"/>
          </xdr:cNvSpPr>
        </xdr:nvSpPr>
        <xdr:spPr bwMode="auto">
          <a:xfrm>
            <a:off x="2613" y="1302"/>
            <a:ext cx="7850" cy="380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d-ID" sz="3600" spc="0">
                <a:ln w="19050">
                  <a:solidFill>
                    <a:srgbClr val="006600"/>
                  </a:solidFill>
                  <a:round/>
                  <a:headEnd/>
                  <a:tailEnd/>
                </a:ln>
                <a:solidFill>
                  <a:srgbClr val="0066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KHAIRUNNAS BENGKULU</a:t>
            </a:r>
          </a:p>
        </xdr:txBody>
      </xdr:sp>
      <xdr:sp macro="" textlink="">
        <xdr:nvSpPr>
          <xdr:cNvPr id="1035" name="Text Box 4"/>
          <xdr:cNvSpPr txBox="1">
            <a:spLocks noChangeArrowheads="1"/>
          </xdr:cNvSpPr>
        </xdr:nvSpPr>
        <xdr:spPr bwMode="auto">
          <a:xfrm>
            <a:off x="2388" y="2101"/>
            <a:ext cx="8345" cy="43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0" bIns="0" anchor="t" upright="1"/>
          <a:lstStyle/>
          <a:p>
            <a:pPr algn="l" rtl="0">
              <a:defRPr sz="1000"/>
            </a:pPr>
            <a:r>
              <a:rPr lang="id-ID" sz="1200" b="0" i="0" u="none" strike="noStrike" baseline="0">
                <a:solidFill>
                  <a:srgbClr val="FFCC00"/>
                </a:solidFill>
                <a:latin typeface="Berlin Sans FB"/>
              </a:rPr>
              <a:t> </a:t>
            </a:r>
            <a:r>
              <a:rPr lang="id-ID" sz="1100" b="0" i="0" u="none" strike="noStrike" baseline="0">
                <a:solidFill>
                  <a:schemeClr val="tx1"/>
                </a:solidFill>
                <a:latin typeface="Berlin Sans FB"/>
              </a:rPr>
              <a:t>Jl. Kapuas IV No.43 Komplek Dolog Lingkar Barat Kota Bengkulu, Telp 0736 - 23043</a:t>
            </a:r>
            <a:endParaRPr lang="id-ID" sz="1100" b="0" i="0" u="none" strike="noStrike" baseline="0">
              <a:solidFill>
                <a:schemeClr val="tx1"/>
              </a:solidFill>
              <a:latin typeface="Calibri"/>
            </a:endParaRPr>
          </a:p>
          <a:p>
            <a:pPr algn="l" rtl="0">
              <a:defRPr sz="1000"/>
            </a:pP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1036" name="AutoShape 5"/>
          <xdr:cNvSpPr>
            <a:spLocks noChangeShapeType="1"/>
          </xdr:cNvSpPr>
        </xdr:nvSpPr>
        <xdr:spPr bwMode="auto">
          <a:xfrm>
            <a:off x="1146" y="2540"/>
            <a:ext cx="9587" cy="0"/>
          </a:xfrm>
          <a:prstGeom prst="straightConnector1">
            <a:avLst/>
          </a:prstGeom>
          <a:noFill/>
          <a:ln w="9525">
            <a:solidFill>
              <a:srgbClr val="006600"/>
            </a:solidFill>
            <a:round/>
            <a:headEnd/>
            <a:tailEnd/>
          </a:ln>
          <a:effectLst>
            <a:outerShdw dist="35921" dir="2700000" algn="ctr" rotWithShape="0">
              <a:srgbClr val="000000"/>
            </a:outerShdw>
          </a:effectLst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37" name="WordArt 6"/>
          <xdr:cNvSpPr>
            <a:spLocks noChangeArrowheads="1" noChangeShapeType="1" noTextEdit="1"/>
          </xdr:cNvSpPr>
        </xdr:nvSpPr>
        <xdr:spPr bwMode="auto">
          <a:xfrm>
            <a:off x="2277" y="1720"/>
            <a:ext cx="8456" cy="381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d-ID" sz="3600" spc="0">
                <a:ln w="19050">
                  <a:solidFill>
                    <a:srgbClr val="006600"/>
                  </a:solidFill>
                  <a:round/>
                  <a:headEnd/>
                  <a:tailEnd/>
                </a:ln>
                <a:solidFill>
                  <a:srgbClr val="0066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SEKOLAH MENENGAH PERTAMA ISLAM TERPADU</a:t>
            </a:r>
          </a:p>
        </xdr:txBody>
      </xdr:sp>
    </xdr:grpSp>
    <xdr:clientData/>
  </xdr:twoCellAnchor>
  <xdr:twoCellAnchor editAs="oneCell">
    <xdr:from>
      <xdr:col>0</xdr:col>
      <xdr:colOff>38100</xdr:colOff>
      <xdr:row>75</xdr:row>
      <xdr:rowOff>85725</xdr:rowOff>
    </xdr:from>
    <xdr:to>
      <xdr:col>1</xdr:col>
      <xdr:colOff>476250</xdr:colOff>
      <xdr:row>79</xdr:row>
      <xdr:rowOff>174982</xdr:rowOff>
    </xdr:to>
    <xdr:pic>
      <xdr:nvPicPr>
        <xdr:cNvPr id="1038" name="Picture 49" descr="D:\FILE SMP IT Khairunnas\LOGO BARU YAYASAN DAN SEKOLAH\LOGO SMP IT KHAIRUNNAS.png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100" y="54092475"/>
          <a:ext cx="91440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225</xdr:row>
      <xdr:rowOff>0</xdr:rowOff>
    </xdr:from>
    <xdr:to>
      <xdr:col>8</xdr:col>
      <xdr:colOff>771525</xdr:colOff>
      <xdr:row>230</xdr:row>
      <xdr:rowOff>123825</xdr:rowOff>
    </xdr:to>
    <xdr:grpSp>
      <xdr:nvGrpSpPr>
        <xdr:cNvPr id="1039" name="Group 50"/>
        <xdr:cNvGrpSpPr>
          <a:grpSpLocks/>
        </xdr:cNvGrpSpPr>
      </xdr:nvGrpSpPr>
      <xdr:grpSpPr bwMode="auto">
        <a:xfrm>
          <a:off x="228600" y="42898219"/>
          <a:ext cx="7210425" cy="1076325"/>
          <a:chOff x="1146" y="906"/>
          <a:chExt cx="9694" cy="1634"/>
        </a:xfrm>
      </xdr:grpSpPr>
      <xdr:sp macro="" textlink="">
        <xdr:nvSpPr>
          <xdr:cNvPr id="1040" name="Text Box 2"/>
          <xdr:cNvSpPr txBox="1">
            <a:spLocks noChangeArrowheads="1"/>
          </xdr:cNvSpPr>
        </xdr:nvSpPr>
        <xdr:spPr bwMode="auto">
          <a:xfrm>
            <a:off x="2485" y="906"/>
            <a:ext cx="8355" cy="4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id-ID" sz="1500" b="0" i="0" u="none" strike="noStrike" baseline="0">
                <a:solidFill>
                  <a:srgbClr val="008000"/>
                </a:solidFill>
                <a:latin typeface="Berlin Sans FB"/>
              </a:rPr>
              <a:t>YAYASAN PENDIDIKAN, SOSIAL DAN KEAGAMAAN</a:t>
            </a: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  <a:p>
            <a:pPr algn="ctr" rtl="0">
              <a:defRPr sz="1000"/>
            </a:pP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1041" name="WordArt 3"/>
          <xdr:cNvSpPr>
            <a:spLocks noChangeArrowheads="1" noChangeShapeType="1" noTextEdit="1"/>
          </xdr:cNvSpPr>
        </xdr:nvSpPr>
        <xdr:spPr bwMode="auto">
          <a:xfrm>
            <a:off x="2613" y="1302"/>
            <a:ext cx="7850" cy="380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d-ID" sz="3600" spc="0">
                <a:ln w="19050">
                  <a:solidFill>
                    <a:srgbClr val="006600"/>
                  </a:solidFill>
                  <a:round/>
                  <a:headEnd/>
                  <a:tailEnd/>
                </a:ln>
                <a:solidFill>
                  <a:srgbClr val="0066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KHAIRUNNAS BENGKULU</a:t>
            </a:r>
          </a:p>
        </xdr:txBody>
      </xdr:sp>
      <xdr:sp macro="" textlink="">
        <xdr:nvSpPr>
          <xdr:cNvPr id="1042" name="Text Box 4"/>
          <xdr:cNvSpPr txBox="1">
            <a:spLocks noChangeArrowheads="1"/>
          </xdr:cNvSpPr>
        </xdr:nvSpPr>
        <xdr:spPr bwMode="auto">
          <a:xfrm>
            <a:off x="2388" y="2101"/>
            <a:ext cx="8345" cy="43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id-ID" sz="1200" b="0" i="0" u="none" strike="noStrike" baseline="0">
                <a:solidFill>
                  <a:schemeClr val="tx1"/>
                </a:solidFill>
                <a:latin typeface="Berlin Sans FB"/>
              </a:rPr>
              <a:t> </a:t>
            </a:r>
            <a:r>
              <a:rPr lang="id-ID" sz="1100" b="0" i="0" u="none" strike="noStrike" baseline="0">
                <a:solidFill>
                  <a:schemeClr val="tx1"/>
                </a:solidFill>
                <a:latin typeface="Berlin Sans FB"/>
              </a:rPr>
              <a:t>Jl. Kapuas IV No.43 Komplek Dolog Lingkar Barat Kota Bengkulu, Telp 0736 - 23043  </a:t>
            </a:r>
            <a:endParaRPr lang="id-ID" sz="1100" b="0" i="0" u="none" strike="noStrike" baseline="0">
              <a:solidFill>
                <a:schemeClr val="tx1"/>
              </a:solidFill>
              <a:latin typeface="Calibri"/>
            </a:endParaRPr>
          </a:p>
          <a:p>
            <a:pPr algn="l" rtl="0">
              <a:defRPr sz="1000"/>
            </a:pP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1043" name="AutoShape 5"/>
          <xdr:cNvSpPr>
            <a:spLocks noChangeShapeType="1"/>
          </xdr:cNvSpPr>
        </xdr:nvSpPr>
        <xdr:spPr bwMode="auto">
          <a:xfrm>
            <a:off x="1146" y="2540"/>
            <a:ext cx="9587" cy="0"/>
          </a:xfrm>
          <a:prstGeom prst="straightConnector1">
            <a:avLst/>
          </a:prstGeom>
          <a:noFill/>
          <a:ln w="9525">
            <a:solidFill>
              <a:srgbClr val="006600"/>
            </a:solidFill>
            <a:round/>
            <a:headEnd/>
            <a:tailEnd/>
          </a:ln>
          <a:effectLst>
            <a:outerShdw dist="35921" dir="2700000" algn="ctr" rotWithShape="0">
              <a:srgbClr val="000000"/>
            </a:outerShdw>
          </a:effectLst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44" name="WordArt 6"/>
          <xdr:cNvSpPr>
            <a:spLocks noChangeArrowheads="1" noChangeShapeType="1" noTextEdit="1"/>
          </xdr:cNvSpPr>
        </xdr:nvSpPr>
        <xdr:spPr bwMode="auto">
          <a:xfrm>
            <a:off x="2277" y="1720"/>
            <a:ext cx="8456" cy="381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d-ID" sz="3600" spc="0">
                <a:ln w="19050">
                  <a:solidFill>
                    <a:srgbClr val="006600"/>
                  </a:solidFill>
                  <a:round/>
                  <a:headEnd/>
                  <a:tailEnd/>
                </a:ln>
                <a:solidFill>
                  <a:srgbClr val="0066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SEKOLAH MENENGAH PERTAMA ISLAM TERPADU</a:t>
            </a:r>
          </a:p>
        </xdr:txBody>
      </xdr:sp>
    </xdr:grpSp>
    <xdr:clientData/>
  </xdr:twoCellAnchor>
  <xdr:twoCellAnchor editAs="oneCell">
    <xdr:from>
      <xdr:col>0</xdr:col>
      <xdr:colOff>47625</xdr:colOff>
      <xdr:row>225</xdr:row>
      <xdr:rowOff>152400</xdr:rowOff>
    </xdr:from>
    <xdr:to>
      <xdr:col>1</xdr:col>
      <xdr:colOff>485775</xdr:colOff>
      <xdr:row>230</xdr:row>
      <xdr:rowOff>47625</xdr:rowOff>
    </xdr:to>
    <xdr:pic>
      <xdr:nvPicPr>
        <xdr:cNvPr id="1045" name="Picture 56" descr="D:\FILE SMP IT Khairunnas\LOGO BARU YAYASAN DAN SEKOLAH\LOGO SMP IT KHAIRUNNAS.png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7625" y="81210150"/>
          <a:ext cx="9144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150</xdr:row>
      <xdr:rowOff>0</xdr:rowOff>
    </xdr:from>
    <xdr:to>
      <xdr:col>9</xdr:col>
      <xdr:colOff>0</xdr:colOff>
      <xdr:row>155</xdr:row>
      <xdr:rowOff>133350</xdr:rowOff>
    </xdr:to>
    <xdr:grpSp>
      <xdr:nvGrpSpPr>
        <xdr:cNvPr id="1046" name="Group 29"/>
        <xdr:cNvGrpSpPr>
          <a:grpSpLocks/>
        </xdr:cNvGrpSpPr>
      </xdr:nvGrpSpPr>
      <xdr:grpSpPr bwMode="auto">
        <a:xfrm>
          <a:off x="228600" y="28563094"/>
          <a:ext cx="7224713" cy="1085850"/>
          <a:chOff x="1146" y="906"/>
          <a:chExt cx="9694" cy="1634"/>
        </a:xfrm>
      </xdr:grpSpPr>
      <xdr:sp macro="" textlink="">
        <xdr:nvSpPr>
          <xdr:cNvPr id="1047" name="Text Box 2"/>
          <xdr:cNvSpPr txBox="1">
            <a:spLocks noChangeArrowheads="1"/>
          </xdr:cNvSpPr>
        </xdr:nvSpPr>
        <xdr:spPr bwMode="auto">
          <a:xfrm>
            <a:off x="2485" y="906"/>
            <a:ext cx="8355" cy="4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id-ID" sz="1500" b="0" i="0" u="none" strike="noStrike" baseline="0">
                <a:solidFill>
                  <a:srgbClr val="008000"/>
                </a:solidFill>
                <a:latin typeface="Berlin Sans FB"/>
              </a:rPr>
              <a:t>YAYASAN PENDIDIKAN, SOSIAL DAN KEAGAMAAN</a:t>
            </a: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  <a:p>
            <a:pPr algn="ctr" rtl="0">
              <a:defRPr sz="1000"/>
            </a:pP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1048" name="WordArt 3"/>
          <xdr:cNvSpPr>
            <a:spLocks noChangeArrowheads="1" noChangeShapeType="1" noTextEdit="1"/>
          </xdr:cNvSpPr>
        </xdr:nvSpPr>
        <xdr:spPr bwMode="auto">
          <a:xfrm>
            <a:off x="2613" y="1302"/>
            <a:ext cx="7850" cy="380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d-ID" sz="3600" spc="0">
                <a:ln w="19050">
                  <a:solidFill>
                    <a:srgbClr val="006600"/>
                  </a:solidFill>
                  <a:round/>
                  <a:headEnd/>
                  <a:tailEnd/>
                </a:ln>
                <a:solidFill>
                  <a:srgbClr val="0066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KHAIRUNNAS BENGKULU</a:t>
            </a:r>
          </a:p>
        </xdr:txBody>
      </xdr:sp>
      <xdr:sp macro="" textlink="">
        <xdr:nvSpPr>
          <xdr:cNvPr id="1049" name="Text Box 4"/>
          <xdr:cNvSpPr txBox="1">
            <a:spLocks noChangeArrowheads="1"/>
          </xdr:cNvSpPr>
        </xdr:nvSpPr>
        <xdr:spPr bwMode="auto">
          <a:xfrm>
            <a:off x="2388" y="2101"/>
            <a:ext cx="8345" cy="43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id-ID" sz="1200" b="0" i="0" u="none" strike="noStrike" baseline="0">
                <a:solidFill>
                  <a:schemeClr val="tx1"/>
                </a:solidFill>
                <a:latin typeface="Berlin Sans FB"/>
              </a:rPr>
              <a:t> </a:t>
            </a:r>
            <a:r>
              <a:rPr lang="id-ID" sz="1100" b="0" i="0" u="none" strike="noStrike" baseline="0">
                <a:solidFill>
                  <a:schemeClr val="tx1"/>
                </a:solidFill>
                <a:latin typeface="Berlin Sans FB"/>
              </a:rPr>
              <a:t>Jl. Kapuas IV No.43 Komplek Dolog Lingkar Barat Kota Bengkulu, Telp 0736 - 23043</a:t>
            </a:r>
            <a:endParaRPr lang="id-ID" sz="1100" b="0" i="0" u="none" strike="noStrike" baseline="0">
              <a:solidFill>
                <a:schemeClr val="tx1"/>
              </a:solidFill>
              <a:latin typeface="Calibri"/>
            </a:endParaRPr>
          </a:p>
          <a:p>
            <a:pPr algn="l" rtl="0">
              <a:defRPr sz="1000"/>
            </a:pP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1050" name="AutoShape 5"/>
          <xdr:cNvSpPr>
            <a:spLocks noChangeShapeType="1"/>
          </xdr:cNvSpPr>
        </xdr:nvSpPr>
        <xdr:spPr bwMode="auto">
          <a:xfrm>
            <a:off x="1146" y="2540"/>
            <a:ext cx="9587" cy="0"/>
          </a:xfrm>
          <a:prstGeom prst="straightConnector1">
            <a:avLst/>
          </a:prstGeom>
          <a:noFill/>
          <a:ln w="9525">
            <a:solidFill>
              <a:srgbClr val="006600"/>
            </a:solidFill>
            <a:round/>
            <a:headEnd/>
            <a:tailEnd/>
          </a:ln>
          <a:effectLst>
            <a:outerShdw dist="35921" dir="2700000" algn="ctr" rotWithShape="0">
              <a:srgbClr val="000000"/>
            </a:outerShdw>
          </a:effectLst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51" name="WordArt 6"/>
          <xdr:cNvSpPr>
            <a:spLocks noChangeArrowheads="1" noChangeShapeType="1" noTextEdit="1"/>
          </xdr:cNvSpPr>
        </xdr:nvSpPr>
        <xdr:spPr bwMode="auto">
          <a:xfrm>
            <a:off x="2277" y="1720"/>
            <a:ext cx="8456" cy="381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d-ID" sz="3600" spc="0">
                <a:ln w="19050">
                  <a:solidFill>
                    <a:srgbClr val="006600"/>
                  </a:solidFill>
                  <a:round/>
                  <a:headEnd/>
                  <a:tailEnd/>
                </a:ln>
                <a:solidFill>
                  <a:srgbClr val="0066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SEKOLAH MENENGAH PERTAMA ISLAM TERPADU</a:t>
            </a:r>
          </a:p>
        </xdr:txBody>
      </xdr:sp>
    </xdr:grpSp>
    <xdr:clientData/>
  </xdr:twoCellAnchor>
  <xdr:twoCellAnchor editAs="oneCell">
    <xdr:from>
      <xdr:col>0</xdr:col>
      <xdr:colOff>38100</xdr:colOff>
      <xdr:row>150</xdr:row>
      <xdr:rowOff>133350</xdr:rowOff>
    </xdr:from>
    <xdr:to>
      <xdr:col>1</xdr:col>
      <xdr:colOff>476250</xdr:colOff>
      <xdr:row>154</xdr:row>
      <xdr:rowOff>180975</xdr:rowOff>
    </xdr:to>
    <xdr:pic>
      <xdr:nvPicPr>
        <xdr:cNvPr id="1052" name="Picture 35" descr="D:\FILE SMP IT Khairunnas\LOGO BARU YAYASAN DAN SEKOLAH\LOGO SMP IT KHAIRUNNAS.png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100" y="108242100"/>
          <a:ext cx="9144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375</xdr:row>
      <xdr:rowOff>0</xdr:rowOff>
    </xdr:from>
    <xdr:to>
      <xdr:col>8</xdr:col>
      <xdr:colOff>771525</xdr:colOff>
      <xdr:row>380</xdr:row>
      <xdr:rowOff>133350</xdr:rowOff>
    </xdr:to>
    <xdr:grpSp>
      <xdr:nvGrpSpPr>
        <xdr:cNvPr id="1053" name="Group 57"/>
        <xdr:cNvGrpSpPr>
          <a:grpSpLocks/>
        </xdr:cNvGrpSpPr>
      </xdr:nvGrpSpPr>
      <xdr:grpSpPr bwMode="auto">
        <a:xfrm>
          <a:off x="228600" y="71544656"/>
          <a:ext cx="7210425" cy="1085850"/>
          <a:chOff x="1146" y="906"/>
          <a:chExt cx="9694" cy="1634"/>
        </a:xfrm>
      </xdr:grpSpPr>
      <xdr:sp macro="" textlink="">
        <xdr:nvSpPr>
          <xdr:cNvPr id="1054" name="Text Box 2"/>
          <xdr:cNvSpPr txBox="1">
            <a:spLocks noChangeArrowheads="1"/>
          </xdr:cNvSpPr>
        </xdr:nvSpPr>
        <xdr:spPr bwMode="auto">
          <a:xfrm>
            <a:off x="2485" y="906"/>
            <a:ext cx="8355" cy="4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id-ID" sz="1500" b="0" i="0" u="none" strike="noStrike" baseline="0">
                <a:solidFill>
                  <a:srgbClr val="008000"/>
                </a:solidFill>
                <a:latin typeface="Berlin Sans FB"/>
              </a:rPr>
              <a:t>YAYASAN PENDIDIKAN, SOSIAL DAN KEAGAMAAN</a:t>
            </a: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  <a:p>
            <a:pPr algn="ctr" rtl="0">
              <a:defRPr sz="1000"/>
            </a:pP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1055" name="WordArt 3"/>
          <xdr:cNvSpPr>
            <a:spLocks noChangeArrowheads="1" noChangeShapeType="1" noTextEdit="1"/>
          </xdr:cNvSpPr>
        </xdr:nvSpPr>
        <xdr:spPr bwMode="auto">
          <a:xfrm>
            <a:off x="2613" y="1302"/>
            <a:ext cx="7850" cy="380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d-ID" sz="3600" spc="0">
                <a:ln w="19050">
                  <a:solidFill>
                    <a:srgbClr val="006600"/>
                  </a:solidFill>
                  <a:round/>
                  <a:headEnd/>
                  <a:tailEnd/>
                </a:ln>
                <a:solidFill>
                  <a:srgbClr val="0066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KHAIRUNNAS BENGKULU</a:t>
            </a:r>
          </a:p>
        </xdr:txBody>
      </xdr:sp>
      <xdr:sp macro="" textlink="">
        <xdr:nvSpPr>
          <xdr:cNvPr id="1056" name="Text Box 4"/>
          <xdr:cNvSpPr txBox="1">
            <a:spLocks noChangeArrowheads="1"/>
          </xdr:cNvSpPr>
        </xdr:nvSpPr>
        <xdr:spPr bwMode="auto">
          <a:xfrm>
            <a:off x="2388" y="2101"/>
            <a:ext cx="8345" cy="43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id-ID" sz="1200" b="0" i="0" u="none" strike="noStrike" baseline="0">
                <a:solidFill>
                  <a:srgbClr val="FFCC00"/>
                </a:solidFill>
                <a:latin typeface="Berlin Sans FB"/>
              </a:rPr>
              <a:t> </a:t>
            </a:r>
            <a:r>
              <a:rPr lang="id-ID" sz="1100" b="0" i="0" u="none" strike="noStrike" baseline="0">
                <a:solidFill>
                  <a:schemeClr val="tx1"/>
                </a:solidFill>
                <a:latin typeface="Berlin Sans FB"/>
              </a:rPr>
              <a:t>Jl. Kapuas IV No.43 Komplek Dolog Lingkar Barat Kota Bengkulu, Telp 0736 - 23043</a:t>
            </a:r>
            <a:endParaRPr lang="id-ID" sz="1100" b="0" i="0" u="none" strike="noStrike" baseline="0">
              <a:solidFill>
                <a:schemeClr val="tx1"/>
              </a:solidFill>
              <a:latin typeface="Calibri"/>
            </a:endParaRPr>
          </a:p>
          <a:p>
            <a:pPr algn="l" rtl="0">
              <a:defRPr sz="1000"/>
            </a:pP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1057" name="AutoShape 5"/>
          <xdr:cNvSpPr>
            <a:spLocks noChangeShapeType="1"/>
          </xdr:cNvSpPr>
        </xdr:nvSpPr>
        <xdr:spPr bwMode="auto">
          <a:xfrm>
            <a:off x="1146" y="2540"/>
            <a:ext cx="9587" cy="0"/>
          </a:xfrm>
          <a:prstGeom prst="straightConnector1">
            <a:avLst/>
          </a:prstGeom>
          <a:noFill/>
          <a:ln w="9525">
            <a:solidFill>
              <a:srgbClr val="006600"/>
            </a:solidFill>
            <a:round/>
            <a:headEnd/>
            <a:tailEnd/>
          </a:ln>
          <a:effectLst>
            <a:outerShdw dist="35921" dir="2700000" algn="ctr" rotWithShape="0">
              <a:srgbClr val="000000"/>
            </a:outerShdw>
          </a:effectLst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58" name="WordArt 6"/>
          <xdr:cNvSpPr>
            <a:spLocks noChangeArrowheads="1" noChangeShapeType="1" noTextEdit="1"/>
          </xdr:cNvSpPr>
        </xdr:nvSpPr>
        <xdr:spPr bwMode="auto">
          <a:xfrm>
            <a:off x="2277" y="1720"/>
            <a:ext cx="8456" cy="381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d-ID" sz="3600" spc="0">
                <a:ln w="19050">
                  <a:solidFill>
                    <a:srgbClr val="006600"/>
                  </a:solidFill>
                  <a:round/>
                  <a:headEnd/>
                  <a:tailEnd/>
                </a:ln>
                <a:solidFill>
                  <a:srgbClr val="0066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SEKOLAH MENENGAH PERTAMA ISLAM TERPADU</a:t>
            </a:r>
          </a:p>
        </xdr:txBody>
      </xdr:sp>
    </xdr:grpSp>
    <xdr:clientData/>
  </xdr:twoCellAnchor>
  <xdr:twoCellAnchor editAs="oneCell">
    <xdr:from>
      <xdr:col>0</xdr:col>
      <xdr:colOff>47625</xdr:colOff>
      <xdr:row>375</xdr:row>
      <xdr:rowOff>95250</xdr:rowOff>
    </xdr:from>
    <xdr:to>
      <xdr:col>1</xdr:col>
      <xdr:colOff>485775</xdr:colOff>
      <xdr:row>379</xdr:row>
      <xdr:rowOff>161926</xdr:rowOff>
    </xdr:to>
    <xdr:pic>
      <xdr:nvPicPr>
        <xdr:cNvPr id="1059" name="Picture 63" descr="D:\FILE SMP IT Khairunnas\LOGO BARU YAYASAN DAN SEKOLAH\LOGO SMP IT KHAIRUNNAS.png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7625" y="109151149"/>
          <a:ext cx="910440" cy="837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300</xdr:row>
      <xdr:rowOff>0</xdr:rowOff>
    </xdr:from>
    <xdr:to>
      <xdr:col>9</xdr:col>
      <xdr:colOff>0</xdr:colOff>
      <xdr:row>305</xdr:row>
      <xdr:rowOff>133350</xdr:rowOff>
    </xdr:to>
    <xdr:grpSp>
      <xdr:nvGrpSpPr>
        <xdr:cNvPr id="1060" name="Group 64"/>
        <xdr:cNvGrpSpPr>
          <a:grpSpLocks/>
        </xdr:cNvGrpSpPr>
      </xdr:nvGrpSpPr>
      <xdr:grpSpPr bwMode="auto">
        <a:xfrm>
          <a:off x="228600" y="57209531"/>
          <a:ext cx="7224713" cy="1085850"/>
          <a:chOff x="1146" y="906"/>
          <a:chExt cx="9694" cy="1634"/>
        </a:xfrm>
      </xdr:grpSpPr>
      <xdr:sp macro="" textlink="">
        <xdr:nvSpPr>
          <xdr:cNvPr id="1061" name="Text Box 2"/>
          <xdr:cNvSpPr txBox="1">
            <a:spLocks noChangeArrowheads="1"/>
          </xdr:cNvSpPr>
        </xdr:nvSpPr>
        <xdr:spPr bwMode="auto">
          <a:xfrm>
            <a:off x="2485" y="906"/>
            <a:ext cx="8355" cy="4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id-ID" sz="1500" b="0" i="0" u="none" strike="noStrike" baseline="0">
                <a:solidFill>
                  <a:srgbClr val="008000"/>
                </a:solidFill>
                <a:latin typeface="Berlin Sans FB"/>
              </a:rPr>
              <a:t>YAYASAN PENDIDIKAN, SOSIAL DAN KEAGAMAAN</a:t>
            </a: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  <a:p>
            <a:pPr algn="ctr" rtl="0">
              <a:defRPr sz="1000"/>
            </a:pP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1062" name="WordArt 3"/>
          <xdr:cNvSpPr>
            <a:spLocks noChangeArrowheads="1" noChangeShapeType="1" noTextEdit="1"/>
          </xdr:cNvSpPr>
        </xdr:nvSpPr>
        <xdr:spPr bwMode="auto">
          <a:xfrm>
            <a:off x="2613" y="1302"/>
            <a:ext cx="7850" cy="380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d-ID" sz="3600" spc="0">
                <a:ln w="19050">
                  <a:solidFill>
                    <a:srgbClr val="006600"/>
                  </a:solidFill>
                  <a:round/>
                  <a:headEnd/>
                  <a:tailEnd/>
                </a:ln>
                <a:solidFill>
                  <a:srgbClr val="0066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KHAIRUNNAS BENGKULU</a:t>
            </a:r>
          </a:p>
        </xdr:txBody>
      </xdr:sp>
      <xdr:sp macro="" textlink="">
        <xdr:nvSpPr>
          <xdr:cNvPr id="1063" name="Text Box 4"/>
          <xdr:cNvSpPr txBox="1">
            <a:spLocks noChangeArrowheads="1"/>
          </xdr:cNvSpPr>
        </xdr:nvSpPr>
        <xdr:spPr bwMode="auto">
          <a:xfrm>
            <a:off x="2388" y="2101"/>
            <a:ext cx="8345" cy="43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id-ID" sz="1200" b="0" i="0" u="none" strike="noStrike" baseline="0">
                <a:solidFill>
                  <a:srgbClr val="FFCC00"/>
                </a:solidFill>
                <a:latin typeface="Berlin Sans FB"/>
              </a:rPr>
              <a:t> </a:t>
            </a:r>
            <a:r>
              <a:rPr lang="id-ID" sz="1100" b="0" i="0" u="none" strike="noStrike" baseline="0">
                <a:solidFill>
                  <a:schemeClr val="tx1"/>
                </a:solidFill>
                <a:latin typeface="Berlin Sans FB"/>
              </a:rPr>
              <a:t>Jl. Kapuas IV No.43 Komplek Dolog Lingkar Barat Kota Bengkulu, Telp 0736 - 23043</a:t>
            </a:r>
            <a:endParaRPr lang="id-ID" sz="1100" b="0" i="0" u="none" strike="noStrike" baseline="0">
              <a:solidFill>
                <a:schemeClr val="tx1"/>
              </a:solidFill>
              <a:latin typeface="Calibri"/>
            </a:endParaRPr>
          </a:p>
          <a:p>
            <a:pPr algn="l" rtl="0">
              <a:defRPr sz="1000"/>
            </a:pP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1064" name="AutoShape 5"/>
          <xdr:cNvSpPr>
            <a:spLocks noChangeShapeType="1"/>
          </xdr:cNvSpPr>
        </xdr:nvSpPr>
        <xdr:spPr bwMode="auto">
          <a:xfrm>
            <a:off x="1146" y="2540"/>
            <a:ext cx="9587" cy="0"/>
          </a:xfrm>
          <a:prstGeom prst="straightConnector1">
            <a:avLst/>
          </a:prstGeom>
          <a:noFill/>
          <a:ln w="9525">
            <a:solidFill>
              <a:srgbClr val="006600"/>
            </a:solidFill>
            <a:round/>
            <a:headEnd/>
            <a:tailEnd/>
          </a:ln>
          <a:effectLst>
            <a:outerShdw dist="35921" dir="2700000" algn="ctr" rotWithShape="0">
              <a:srgbClr val="000000"/>
            </a:outerShdw>
          </a:effectLst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65" name="WordArt 6"/>
          <xdr:cNvSpPr>
            <a:spLocks noChangeArrowheads="1" noChangeShapeType="1" noTextEdit="1"/>
          </xdr:cNvSpPr>
        </xdr:nvSpPr>
        <xdr:spPr bwMode="auto">
          <a:xfrm>
            <a:off x="2277" y="1720"/>
            <a:ext cx="8456" cy="381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d-ID" sz="3600" spc="0">
                <a:ln w="19050">
                  <a:solidFill>
                    <a:srgbClr val="006600"/>
                  </a:solidFill>
                  <a:round/>
                  <a:headEnd/>
                  <a:tailEnd/>
                </a:ln>
                <a:solidFill>
                  <a:srgbClr val="0066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SEKOLAH MENENGAH PERTAMA ISLAM TERPADU</a:t>
            </a:r>
          </a:p>
        </xdr:txBody>
      </xdr:sp>
    </xdr:grpSp>
    <xdr:clientData/>
  </xdr:twoCellAnchor>
  <xdr:twoCellAnchor editAs="oneCell">
    <xdr:from>
      <xdr:col>0</xdr:col>
      <xdr:colOff>28575</xdr:colOff>
      <xdr:row>300</xdr:row>
      <xdr:rowOff>133350</xdr:rowOff>
    </xdr:from>
    <xdr:to>
      <xdr:col>1</xdr:col>
      <xdr:colOff>466725</xdr:colOff>
      <xdr:row>305</xdr:row>
      <xdr:rowOff>9525</xdr:rowOff>
    </xdr:to>
    <xdr:pic>
      <xdr:nvPicPr>
        <xdr:cNvPr id="1066" name="Picture 70" descr="D:\FILE SMP IT Khairunnas\LOGO BARU YAYASAN DAN SEKOLAH\LOGO SMP IT KHAIRUNNAS.png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575" y="162344100"/>
          <a:ext cx="9144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450</xdr:row>
      <xdr:rowOff>0</xdr:rowOff>
    </xdr:from>
    <xdr:to>
      <xdr:col>8</xdr:col>
      <xdr:colOff>771525</xdr:colOff>
      <xdr:row>455</xdr:row>
      <xdr:rowOff>133350</xdr:rowOff>
    </xdr:to>
    <xdr:grpSp>
      <xdr:nvGrpSpPr>
        <xdr:cNvPr id="1067" name="Group 71"/>
        <xdr:cNvGrpSpPr>
          <a:grpSpLocks/>
        </xdr:cNvGrpSpPr>
      </xdr:nvGrpSpPr>
      <xdr:grpSpPr bwMode="auto">
        <a:xfrm>
          <a:off x="228600" y="85808344"/>
          <a:ext cx="7210425" cy="1038225"/>
          <a:chOff x="1146" y="906"/>
          <a:chExt cx="9694" cy="1634"/>
        </a:xfrm>
      </xdr:grpSpPr>
      <xdr:sp macro="" textlink="">
        <xdr:nvSpPr>
          <xdr:cNvPr id="1068" name="Text Box 2"/>
          <xdr:cNvSpPr txBox="1">
            <a:spLocks noChangeArrowheads="1"/>
          </xdr:cNvSpPr>
        </xdr:nvSpPr>
        <xdr:spPr bwMode="auto">
          <a:xfrm>
            <a:off x="2485" y="906"/>
            <a:ext cx="8355" cy="4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id-ID" sz="1500" b="0" i="0" u="none" strike="noStrike" baseline="0">
                <a:solidFill>
                  <a:srgbClr val="008000"/>
                </a:solidFill>
                <a:latin typeface="Berlin Sans FB"/>
              </a:rPr>
              <a:t>YAYASAN PENDIDIKAN, SOSIAL DAN KEAGAMAAN</a:t>
            </a: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  <a:p>
            <a:pPr algn="ctr" rtl="0">
              <a:defRPr sz="1000"/>
            </a:pP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1069" name="WordArt 3"/>
          <xdr:cNvSpPr>
            <a:spLocks noChangeArrowheads="1" noChangeShapeType="1" noTextEdit="1"/>
          </xdr:cNvSpPr>
        </xdr:nvSpPr>
        <xdr:spPr bwMode="auto">
          <a:xfrm>
            <a:off x="2613" y="1302"/>
            <a:ext cx="7850" cy="380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d-ID" sz="3600" spc="0">
                <a:ln w="19050">
                  <a:solidFill>
                    <a:srgbClr val="006600"/>
                  </a:solidFill>
                  <a:round/>
                  <a:headEnd/>
                  <a:tailEnd/>
                </a:ln>
                <a:solidFill>
                  <a:srgbClr val="0066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KHAIRUNNAS BENGKULU</a:t>
            </a:r>
          </a:p>
        </xdr:txBody>
      </xdr:sp>
      <xdr:sp macro="" textlink="">
        <xdr:nvSpPr>
          <xdr:cNvPr id="1070" name="Text Box 4"/>
          <xdr:cNvSpPr txBox="1">
            <a:spLocks noChangeArrowheads="1"/>
          </xdr:cNvSpPr>
        </xdr:nvSpPr>
        <xdr:spPr bwMode="auto">
          <a:xfrm>
            <a:off x="2388" y="2101"/>
            <a:ext cx="8345" cy="43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id-ID" sz="1200" b="0" i="0" u="none" strike="noStrike" baseline="0">
                <a:solidFill>
                  <a:schemeClr val="tx1"/>
                </a:solidFill>
                <a:latin typeface="Berlin Sans FB"/>
              </a:rPr>
              <a:t> </a:t>
            </a:r>
            <a:r>
              <a:rPr lang="id-ID" sz="1100" b="0" i="0" u="none" strike="noStrike" baseline="0">
                <a:solidFill>
                  <a:schemeClr val="tx1"/>
                </a:solidFill>
                <a:latin typeface="Berlin Sans FB"/>
              </a:rPr>
              <a:t>Jl. Kapuas IV No.43 Komplek Dolog Lingkar Barat Kota Bengkulu, Telp 0736 - 23043</a:t>
            </a:r>
            <a:endParaRPr lang="id-ID" sz="1100" b="0" i="0" u="none" strike="noStrike" baseline="0">
              <a:solidFill>
                <a:schemeClr val="tx1"/>
              </a:solidFill>
              <a:latin typeface="Calibri"/>
            </a:endParaRPr>
          </a:p>
          <a:p>
            <a:pPr algn="l" rtl="0">
              <a:defRPr sz="1000"/>
            </a:pP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1071" name="AutoShape 5"/>
          <xdr:cNvSpPr>
            <a:spLocks noChangeShapeType="1"/>
          </xdr:cNvSpPr>
        </xdr:nvSpPr>
        <xdr:spPr bwMode="auto">
          <a:xfrm>
            <a:off x="1146" y="2540"/>
            <a:ext cx="9587" cy="0"/>
          </a:xfrm>
          <a:prstGeom prst="straightConnector1">
            <a:avLst/>
          </a:prstGeom>
          <a:noFill/>
          <a:ln w="9525">
            <a:solidFill>
              <a:srgbClr val="006600"/>
            </a:solidFill>
            <a:round/>
            <a:headEnd/>
            <a:tailEnd/>
          </a:ln>
          <a:effectLst>
            <a:outerShdw dist="35921" dir="2700000" algn="ctr" rotWithShape="0">
              <a:srgbClr val="000000"/>
            </a:outerShdw>
          </a:effectLst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72" name="WordArt 6"/>
          <xdr:cNvSpPr>
            <a:spLocks noChangeArrowheads="1" noChangeShapeType="1" noTextEdit="1"/>
          </xdr:cNvSpPr>
        </xdr:nvSpPr>
        <xdr:spPr bwMode="auto">
          <a:xfrm>
            <a:off x="2277" y="1720"/>
            <a:ext cx="8456" cy="381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d-ID" sz="3600" spc="0">
                <a:ln w="19050">
                  <a:solidFill>
                    <a:srgbClr val="006600"/>
                  </a:solidFill>
                  <a:round/>
                  <a:headEnd/>
                  <a:tailEnd/>
                </a:ln>
                <a:solidFill>
                  <a:srgbClr val="0066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SEKOLAH MENENGAH PERTAMA ISLAM TERPADU</a:t>
            </a:r>
          </a:p>
        </xdr:txBody>
      </xdr:sp>
    </xdr:grpSp>
    <xdr:clientData/>
  </xdr:twoCellAnchor>
  <xdr:twoCellAnchor editAs="oneCell">
    <xdr:from>
      <xdr:col>0</xdr:col>
      <xdr:colOff>38100</xdr:colOff>
      <xdr:row>450</xdr:row>
      <xdr:rowOff>76200</xdr:rowOff>
    </xdr:from>
    <xdr:to>
      <xdr:col>1</xdr:col>
      <xdr:colOff>476250</xdr:colOff>
      <xdr:row>455</xdr:row>
      <xdr:rowOff>123825</xdr:rowOff>
    </xdr:to>
    <xdr:pic>
      <xdr:nvPicPr>
        <xdr:cNvPr id="1073" name="Picture 77" descr="D:\FILE SMP IT Khairunnas\LOGO BARU YAYASAN DAN SEKOLAH\LOGO SMP IT KHAIRUNNAS.png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100" y="189337950"/>
          <a:ext cx="9144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525</xdr:row>
      <xdr:rowOff>0</xdr:rowOff>
    </xdr:from>
    <xdr:to>
      <xdr:col>8</xdr:col>
      <xdr:colOff>771525</xdr:colOff>
      <xdr:row>530</xdr:row>
      <xdr:rowOff>123825</xdr:rowOff>
    </xdr:to>
    <xdr:grpSp>
      <xdr:nvGrpSpPr>
        <xdr:cNvPr id="1074" name="Group 78"/>
        <xdr:cNvGrpSpPr>
          <a:grpSpLocks/>
        </xdr:cNvGrpSpPr>
      </xdr:nvGrpSpPr>
      <xdr:grpSpPr bwMode="auto">
        <a:xfrm>
          <a:off x="228600" y="100083938"/>
          <a:ext cx="7210425" cy="1076325"/>
          <a:chOff x="1146" y="906"/>
          <a:chExt cx="9694" cy="1634"/>
        </a:xfrm>
      </xdr:grpSpPr>
      <xdr:sp macro="" textlink="">
        <xdr:nvSpPr>
          <xdr:cNvPr id="1075" name="Text Box 2"/>
          <xdr:cNvSpPr txBox="1">
            <a:spLocks noChangeArrowheads="1"/>
          </xdr:cNvSpPr>
        </xdr:nvSpPr>
        <xdr:spPr bwMode="auto">
          <a:xfrm>
            <a:off x="2485" y="906"/>
            <a:ext cx="8355" cy="4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id-ID" sz="1500" b="0" i="0" u="none" strike="noStrike" baseline="0">
                <a:solidFill>
                  <a:srgbClr val="008000"/>
                </a:solidFill>
                <a:latin typeface="Berlin Sans FB"/>
              </a:rPr>
              <a:t>YAYASAN PENDIDIKAN, SOSIAL DAN KEAGAMAAN</a:t>
            </a: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  <a:p>
            <a:pPr algn="ctr" rtl="0">
              <a:defRPr sz="1000"/>
            </a:pP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1076" name="WordArt 3"/>
          <xdr:cNvSpPr>
            <a:spLocks noChangeArrowheads="1" noChangeShapeType="1" noTextEdit="1"/>
          </xdr:cNvSpPr>
        </xdr:nvSpPr>
        <xdr:spPr bwMode="auto">
          <a:xfrm>
            <a:off x="2613" y="1302"/>
            <a:ext cx="7850" cy="380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d-ID" sz="3600" spc="0">
                <a:ln w="19050">
                  <a:solidFill>
                    <a:srgbClr val="006600"/>
                  </a:solidFill>
                  <a:round/>
                  <a:headEnd/>
                  <a:tailEnd/>
                </a:ln>
                <a:solidFill>
                  <a:srgbClr val="0066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KHAIRUNNAS BENGKULU</a:t>
            </a:r>
          </a:p>
        </xdr:txBody>
      </xdr:sp>
      <xdr:sp macro="" textlink="">
        <xdr:nvSpPr>
          <xdr:cNvPr id="1077" name="Text Box 4"/>
          <xdr:cNvSpPr txBox="1">
            <a:spLocks noChangeArrowheads="1"/>
          </xdr:cNvSpPr>
        </xdr:nvSpPr>
        <xdr:spPr bwMode="auto">
          <a:xfrm>
            <a:off x="2388" y="2101"/>
            <a:ext cx="8345" cy="43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id-ID" sz="1200" b="0" i="0" u="none" strike="noStrike" baseline="0">
                <a:solidFill>
                  <a:srgbClr val="FFCC00"/>
                </a:solidFill>
                <a:latin typeface="Berlin Sans FB"/>
              </a:rPr>
              <a:t> </a:t>
            </a:r>
            <a:r>
              <a:rPr lang="id-ID" sz="1100" b="0" i="0" u="none" strike="noStrike" baseline="0">
                <a:solidFill>
                  <a:schemeClr val="tx1"/>
                </a:solidFill>
                <a:latin typeface="Berlin Sans FB"/>
              </a:rPr>
              <a:t>Jl. Kapuas IV No.43 Komplek Dolog Lingkar Barat Kota Bengkulu, Telp 0736 - 23043</a:t>
            </a:r>
            <a:endParaRPr lang="id-ID" sz="1100" b="0" i="0" u="none" strike="noStrike" baseline="0">
              <a:solidFill>
                <a:schemeClr val="tx1"/>
              </a:solidFill>
              <a:latin typeface="Calibri"/>
            </a:endParaRPr>
          </a:p>
          <a:p>
            <a:pPr algn="l" rtl="0">
              <a:defRPr sz="1000"/>
            </a:pPr>
            <a:endParaRPr lang="id-ID" sz="1100" b="0" i="0" u="none" strike="noStrike" baseline="0">
              <a:solidFill>
                <a:schemeClr val="tx1"/>
              </a:solidFill>
              <a:latin typeface="Calibri"/>
            </a:endParaRPr>
          </a:p>
        </xdr:txBody>
      </xdr:sp>
      <xdr:sp macro="" textlink="">
        <xdr:nvSpPr>
          <xdr:cNvPr id="1078" name="AutoShape 5"/>
          <xdr:cNvSpPr>
            <a:spLocks noChangeShapeType="1"/>
          </xdr:cNvSpPr>
        </xdr:nvSpPr>
        <xdr:spPr bwMode="auto">
          <a:xfrm>
            <a:off x="1146" y="2540"/>
            <a:ext cx="9587" cy="0"/>
          </a:xfrm>
          <a:prstGeom prst="straightConnector1">
            <a:avLst/>
          </a:prstGeom>
          <a:noFill/>
          <a:ln w="9525">
            <a:solidFill>
              <a:srgbClr val="006600"/>
            </a:solidFill>
            <a:round/>
            <a:headEnd/>
            <a:tailEnd/>
          </a:ln>
          <a:effectLst>
            <a:outerShdw dist="35921" dir="2700000" algn="ctr" rotWithShape="0">
              <a:srgbClr val="000000"/>
            </a:outerShdw>
          </a:effectLst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79" name="WordArt 6"/>
          <xdr:cNvSpPr>
            <a:spLocks noChangeArrowheads="1" noChangeShapeType="1" noTextEdit="1"/>
          </xdr:cNvSpPr>
        </xdr:nvSpPr>
        <xdr:spPr bwMode="auto">
          <a:xfrm>
            <a:off x="2277" y="1720"/>
            <a:ext cx="8456" cy="381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d-ID" sz="3600" spc="0">
                <a:ln w="19050">
                  <a:solidFill>
                    <a:srgbClr val="006600"/>
                  </a:solidFill>
                  <a:round/>
                  <a:headEnd/>
                  <a:tailEnd/>
                </a:ln>
                <a:solidFill>
                  <a:srgbClr val="0066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SEKOLAH MENENGAH PERTAMA ISLAM TERPADU</a:t>
            </a:r>
          </a:p>
        </xdr:txBody>
      </xdr:sp>
    </xdr:grpSp>
    <xdr:clientData/>
  </xdr:twoCellAnchor>
  <xdr:twoCellAnchor editAs="oneCell">
    <xdr:from>
      <xdr:col>0</xdr:col>
      <xdr:colOff>38100</xdr:colOff>
      <xdr:row>525</xdr:row>
      <xdr:rowOff>123825</xdr:rowOff>
    </xdr:from>
    <xdr:to>
      <xdr:col>1</xdr:col>
      <xdr:colOff>476250</xdr:colOff>
      <xdr:row>530</xdr:row>
      <xdr:rowOff>28574</xdr:rowOff>
    </xdr:to>
    <xdr:pic>
      <xdr:nvPicPr>
        <xdr:cNvPr id="1080" name="Picture 84" descr="D:\FILE SMP IT Khairunnas\LOGO BARU YAYASAN DAN SEKOLAH\LOGO SMP IT KHAIRUNNAS.png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100" y="191148235"/>
          <a:ext cx="910440" cy="867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180975</xdr:colOff>
      <xdr:row>0</xdr:row>
      <xdr:rowOff>104775</xdr:rowOff>
    </xdr:from>
    <xdr:to>
      <xdr:col>8</xdr:col>
      <xdr:colOff>714375</xdr:colOff>
      <xdr:row>5</xdr:row>
      <xdr:rowOff>180975</xdr:rowOff>
    </xdr:to>
    <xdr:grpSp>
      <xdr:nvGrpSpPr>
        <xdr:cNvPr id="1108" name="Group 113"/>
        <xdr:cNvGrpSpPr>
          <a:grpSpLocks/>
        </xdr:cNvGrpSpPr>
      </xdr:nvGrpSpPr>
      <xdr:grpSpPr bwMode="auto">
        <a:xfrm>
          <a:off x="180975" y="104775"/>
          <a:ext cx="7200900" cy="1028700"/>
          <a:chOff x="1146" y="906"/>
          <a:chExt cx="9694" cy="1634"/>
        </a:xfrm>
      </xdr:grpSpPr>
      <xdr:sp macro="" textlink="">
        <xdr:nvSpPr>
          <xdr:cNvPr id="1109" name="Text Box 2"/>
          <xdr:cNvSpPr txBox="1">
            <a:spLocks noChangeArrowheads="1"/>
          </xdr:cNvSpPr>
        </xdr:nvSpPr>
        <xdr:spPr bwMode="auto">
          <a:xfrm>
            <a:off x="2485" y="906"/>
            <a:ext cx="8355" cy="4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id-ID" sz="1500" b="0" i="0" u="none" strike="noStrike" baseline="0">
                <a:solidFill>
                  <a:srgbClr val="008000"/>
                </a:solidFill>
                <a:latin typeface="Berlin Sans FB"/>
              </a:rPr>
              <a:t>YAYASAN PENDIDIKAN, SOSIAL DAN KEAGAMAAN</a:t>
            </a: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  <a:p>
            <a:pPr algn="ctr" rtl="0">
              <a:defRPr sz="1000"/>
            </a:pP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1110" name="WordArt 3"/>
          <xdr:cNvSpPr>
            <a:spLocks noChangeArrowheads="1" noChangeShapeType="1" noTextEdit="1"/>
          </xdr:cNvSpPr>
        </xdr:nvSpPr>
        <xdr:spPr bwMode="auto">
          <a:xfrm>
            <a:off x="2613" y="1302"/>
            <a:ext cx="7850" cy="380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d-ID" sz="3600" spc="0">
                <a:ln w="19050">
                  <a:solidFill>
                    <a:srgbClr val="006600"/>
                  </a:solidFill>
                  <a:round/>
                  <a:headEnd/>
                  <a:tailEnd/>
                </a:ln>
                <a:solidFill>
                  <a:srgbClr val="0066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KHAIRUNNAS BENGKULU</a:t>
            </a:r>
          </a:p>
        </xdr:txBody>
      </xdr:sp>
      <xdr:sp macro="" textlink="">
        <xdr:nvSpPr>
          <xdr:cNvPr id="1111" name="Text Box 4"/>
          <xdr:cNvSpPr txBox="1">
            <a:spLocks noChangeArrowheads="1"/>
          </xdr:cNvSpPr>
        </xdr:nvSpPr>
        <xdr:spPr bwMode="auto">
          <a:xfrm>
            <a:off x="2388" y="2101"/>
            <a:ext cx="8345" cy="43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id-ID" sz="1200" b="0" i="0" u="none" strike="noStrike" baseline="0">
                <a:solidFill>
                  <a:srgbClr val="000000"/>
                </a:solidFill>
                <a:latin typeface="Berlin Sans FB"/>
              </a:rPr>
              <a:t> </a:t>
            </a:r>
            <a:r>
              <a:rPr lang="id-ID" sz="1100" b="0" i="0" u="none" strike="noStrike" baseline="0">
                <a:solidFill>
                  <a:schemeClr val="tx1"/>
                </a:solidFill>
                <a:latin typeface="Berlin Sans FB"/>
              </a:rPr>
              <a:t>Jl. Kapuas IV No.43 Komplek Dolog Lingkar Barat Kota Bengkulu, Telp 0736 - 23043</a:t>
            </a:r>
            <a:endParaRPr lang="id-ID" sz="1100" b="0" i="0" u="none" strike="noStrike" baseline="0">
              <a:solidFill>
                <a:schemeClr val="tx1"/>
              </a:solidFill>
              <a:latin typeface="Calibri"/>
            </a:endParaRPr>
          </a:p>
          <a:p>
            <a:pPr algn="l" rtl="0">
              <a:defRPr sz="1000"/>
            </a:pP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1112" name="AutoShape 5"/>
          <xdr:cNvSpPr>
            <a:spLocks noChangeShapeType="1"/>
          </xdr:cNvSpPr>
        </xdr:nvSpPr>
        <xdr:spPr bwMode="auto">
          <a:xfrm>
            <a:off x="1146" y="2540"/>
            <a:ext cx="9587" cy="0"/>
          </a:xfrm>
          <a:prstGeom prst="straightConnector1">
            <a:avLst/>
          </a:prstGeom>
          <a:noFill/>
          <a:ln w="9525">
            <a:solidFill>
              <a:srgbClr val="006600"/>
            </a:solidFill>
            <a:round/>
            <a:headEnd/>
            <a:tailEnd/>
          </a:ln>
          <a:effectLst>
            <a:outerShdw dist="35921" dir="2700000" algn="ctr" rotWithShape="0">
              <a:srgbClr val="000000"/>
            </a:outerShdw>
          </a:effectLst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13" name="WordArt 6"/>
          <xdr:cNvSpPr>
            <a:spLocks noChangeArrowheads="1" noChangeShapeType="1" noTextEdit="1"/>
          </xdr:cNvSpPr>
        </xdr:nvSpPr>
        <xdr:spPr bwMode="auto">
          <a:xfrm>
            <a:off x="2277" y="1720"/>
            <a:ext cx="8456" cy="381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d-ID" sz="3600" spc="0">
                <a:ln w="19050">
                  <a:solidFill>
                    <a:srgbClr val="006600"/>
                  </a:solidFill>
                  <a:round/>
                  <a:headEnd/>
                  <a:tailEnd/>
                </a:ln>
                <a:solidFill>
                  <a:srgbClr val="0066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SEKOLAH MENENGAH PERTAMA ISLAM TERPADU</a:t>
            </a:r>
          </a:p>
        </xdr:txBody>
      </xdr:sp>
    </xdr:grpSp>
    <xdr:clientData/>
  </xdr:twoCellAnchor>
  <xdr:twoCellAnchor editAs="oneCell">
    <xdr:from>
      <xdr:col>0</xdr:col>
      <xdr:colOff>28575</xdr:colOff>
      <xdr:row>1</xdr:row>
      <xdr:rowOff>0</xdr:rowOff>
    </xdr:from>
    <xdr:to>
      <xdr:col>1</xdr:col>
      <xdr:colOff>466725</xdr:colOff>
      <xdr:row>5</xdr:row>
      <xdr:rowOff>76200</xdr:rowOff>
    </xdr:to>
    <xdr:pic>
      <xdr:nvPicPr>
        <xdr:cNvPr id="1114" name="Picture 119" descr="D:\FILE SMP IT Khairunnas\LOGO BARU YAYASAN DAN SEKOLAH\LOGO SMP IT KHAIRUNNAS.png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575" y="27212925"/>
          <a:ext cx="9144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600</xdr:row>
      <xdr:rowOff>0</xdr:rowOff>
    </xdr:from>
    <xdr:to>
      <xdr:col>9</xdr:col>
      <xdr:colOff>0</xdr:colOff>
      <xdr:row>605</xdr:row>
      <xdr:rowOff>123825</xdr:rowOff>
    </xdr:to>
    <xdr:grpSp>
      <xdr:nvGrpSpPr>
        <xdr:cNvPr id="67" name="Group 78"/>
        <xdr:cNvGrpSpPr>
          <a:grpSpLocks/>
        </xdr:cNvGrpSpPr>
      </xdr:nvGrpSpPr>
      <xdr:grpSpPr bwMode="auto">
        <a:xfrm>
          <a:off x="228600" y="114371438"/>
          <a:ext cx="7224713" cy="1076325"/>
          <a:chOff x="1146" y="906"/>
          <a:chExt cx="9694" cy="1634"/>
        </a:xfrm>
      </xdr:grpSpPr>
      <xdr:sp macro="" textlink="">
        <xdr:nvSpPr>
          <xdr:cNvPr id="68" name="Text Box 2"/>
          <xdr:cNvSpPr txBox="1">
            <a:spLocks noChangeArrowheads="1"/>
          </xdr:cNvSpPr>
        </xdr:nvSpPr>
        <xdr:spPr bwMode="auto">
          <a:xfrm>
            <a:off x="2485" y="906"/>
            <a:ext cx="8355" cy="4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id-ID" sz="1500" b="0" i="0" u="none" strike="noStrike" baseline="0">
                <a:solidFill>
                  <a:srgbClr val="008000"/>
                </a:solidFill>
                <a:latin typeface="Berlin Sans FB"/>
              </a:rPr>
              <a:t>YAYASAN PENDIDIKAN, SOSIAL DAN KEAGAMAAN</a:t>
            </a: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  <a:p>
            <a:pPr algn="ctr" rtl="0">
              <a:defRPr sz="1000"/>
            </a:pP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69" name="WordArt 3"/>
          <xdr:cNvSpPr>
            <a:spLocks noChangeArrowheads="1" noChangeShapeType="1" noTextEdit="1"/>
          </xdr:cNvSpPr>
        </xdr:nvSpPr>
        <xdr:spPr bwMode="auto">
          <a:xfrm>
            <a:off x="2613" y="1302"/>
            <a:ext cx="7850" cy="380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d-ID" sz="3600" spc="0">
                <a:ln w="19050">
                  <a:solidFill>
                    <a:srgbClr val="006600"/>
                  </a:solidFill>
                  <a:round/>
                  <a:headEnd/>
                  <a:tailEnd/>
                </a:ln>
                <a:solidFill>
                  <a:srgbClr val="0066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KHAIRUNNAS BENGKULU</a:t>
            </a:r>
          </a:p>
        </xdr:txBody>
      </xdr:sp>
      <xdr:sp macro="" textlink="">
        <xdr:nvSpPr>
          <xdr:cNvPr id="70" name="Text Box 4"/>
          <xdr:cNvSpPr txBox="1">
            <a:spLocks noChangeArrowheads="1"/>
          </xdr:cNvSpPr>
        </xdr:nvSpPr>
        <xdr:spPr bwMode="auto">
          <a:xfrm>
            <a:off x="2388" y="2101"/>
            <a:ext cx="8345" cy="43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id-ID" sz="1200" b="0" i="0" u="none" strike="noStrike" baseline="0">
                <a:solidFill>
                  <a:schemeClr val="tx1"/>
                </a:solidFill>
                <a:latin typeface="Berlin Sans FB"/>
              </a:rPr>
              <a:t> </a:t>
            </a:r>
            <a:r>
              <a:rPr lang="id-ID" sz="1100" b="0" i="0" u="none" strike="noStrike" baseline="0">
                <a:solidFill>
                  <a:schemeClr val="tx1"/>
                </a:solidFill>
                <a:latin typeface="Berlin Sans FB"/>
              </a:rPr>
              <a:t>Jl. Kapuas IV No.43 Komplek Dolog Lingkar Barat Kota Bengkulu, Telp 0736 - 23043</a:t>
            </a:r>
            <a:endParaRPr lang="id-ID" sz="1100" b="0" i="0" u="none" strike="noStrike" baseline="0">
              <a:solidFill>
                <a:schemeClr val="tx1"/>
              </a:solidFill>
              <a:latin typeface="Calibri"/>
            </a:endParaRPr>
          </a:p>
          <a:p>
            <a:pPr algn="l" rtl="0">
              <a:defRPr sz="1000"/>
            </a:pP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71" name="AutoShape 5"/>
          <xdr:cNvSpPr>
            <a:spLocks noChangeShapeType="1"/>
          </xdr:cNvSpPr>
        </xdr:nvSpPr>
        <xdr:spPr bwMode="auto">
          <a:xfrm>
            <a:off x="1146" y="2540"/>
            <a:ext cx="9587" cy="0"/>
          </a:xfrm>
          <a:prstGeom prst="straightConnector1">
            <a:avLst/>
          </a:prstGeom>
          <a:noFill/>
          <a:ln w="9525">
            <a:solidFill>
              <a:srgbClr val="006600"/>
            </a:solidFill>
            <a:round/>
            <a:headEnd/>
            <a:tailEnd/>
          </a:ln>
          <a:effectLst>
            <a:outerShdw dist="35921" dir="2700000" algn="ctr" rotWithShape="0">
              <a:srgbClr val="000000"/>
            </a:outerShdw>
          </a:effectLst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72" name="WordArt 6"/>
          <xdr:cNvSpPr>
            <a:spLocks noChangeArrowheads="1" noChangeShapeType="1" noTextEdit="1"/>
          </xdr:cNvSpPr>
        </xdr:nvSpPr>
        <xdr:spPr bwMode="auto">
          <a:xfrm>
            <a:off x="2277" y="1720"/>
            <a:ext cx="8456" cy="381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d-ID" sz="3600" spc="0">
                <a:ln w="19050">
                  <a:solidFill>
                    <a:srgbClr val="006600"/>
                  </a:solidFill>
                  <a:round/>
                  <a:headEnd/>
                  <a:tailEnd/>
                </a:ln>
                <a:solidFill>
                  <a:srgbClr val="0066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SEKOLAH MENENGAH PERTAMA ISLAM TERPADU</a:t>
            </a:r>
          </a:p>
        </xdr:txBody>
      </xdr:sp>
    </xdr:grpSp>
    <xdr:clientData/>
  </xdr:twoCellAnchor>
  <xdr:twoCellAnchor editAs="oneCell">
    <xdr:from>
      <xdr:col>0</xdr:col>
      <xdr:colOff>38100</xdr:colOff>
      <xdr:row>600</xdr:row>
      <xdr:rowOff>123825</xdr:rowOff>
    </xdr:from>
    <xdr:to>
      <xdr:col>1</xdr:col>
      <xdr:colOff>476250</xdr:colOff>
      <xdr:row>605</xdr:row>
      <xdr:rowOff>28574</xdr:rowOff>
    </xdr:to>
    <xdr:pic>
      <xdr:nvPicPr>
        <xdr:cNvPr id="73" name="Picture 84" descr="D:\FILE SMP IT Khairunnas\LOGO BARU YAYASAN DAN SEKOLAH\LOGO SMP IT KHAIRUNNAS.png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100" y="94492763"/>
          <a:ext cx="909638" cy="85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675</xdr:row>
      <xdr:rowOff>0</xdr:rowOff>
    </xdr:from>
    <xdr:to>
      <xdr:col>9</xdr:col>
      <xdr:colOff>0</xdr:colOff>
      <xdr:row>680</xdr:row>
      <xdr:rowOff>123825</xdr:rowOff>
    </xdr:to>
    <xdr:grpSp>
      <xdr:nvGrpSpPr>
        <xdr:cNvPr id="74" name="Group 78"/>
        <xdr:cNvGrpSpPr>
          <a:grpSpLocks/>
        </xdr:cNvGrpSpPr>
      </xdr:nvGrpSpPr>
      <xdr:grpSpPr bwMode="auto">
        <a:xfrm>
          <a:off x="228600" y="128658938"/>
          <a:ext cx="7224713" cy="1076325"/>
          <a:chOff x="1146" y="906"/>
          <a:chExt cx="9694" cy="1634"/>
        </a:xfrm>
      </xdr:grpSpPr>
      <xdr:sp macro="" textlink="">
        <xdr:nvSpPr>
          <xdr:cNvPr id="75" name="Text Box 2"/>
          <xdr:cNvSpPr txBox="1">
            <a:spLocks noChangeArrowheads="1"/>
          </xdr:cNvSpPr>
        </xdr:nvSpPr>
        <xdr:spPr bwMode="auto">
          <a:xfrm>
            <a:off x="2485" y="906"/>
            <a:ext cx="8355" cy="4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id-ID" sz="1500" b="0" i="0" u="none" strike="noStrike" baseline="0">
                <a:solidFill>
                  <a:srgbClr val="008000"/>
                </a:solidFill>
                <a:latin typeface="Berlin Sans FB"/>
              </a:rPr>
              <a:t>YAYASAN PENDIDIKAN, SOSIAL DAN KEAGAMAAN</a:t>
            </a: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  <a:p>
            <a:pPr algn="ctr" rtl="0">
              <a:defRPr sz="1000"/>
            </a:pP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76" name="WordArt 3"/>
          <xdr:cNvSpPr>
            <a:spLocks noChangeArrowheads="1" noChangeShapeType="1" noTextEdit="1"/>
          </xdr:cNvSpPr>
        </xdr:nvSpPr>
        <xdr:spPr bwMode="auto">
          <a:xfrm>
            <a:off x="2613" y="1302"/>
            <a:ext cx="7850" cy="380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d-ID" sz="3600" spc="0">
                <a:ln w="19050">
                  <a:solidFill>
                    <a:srgbClr val="006600"/>
                  </a:solidFill>
                  <a:round/>
                  <a:headEnd/>
                  <a:tailEnd/>
                </a:ln>
                <a:solidFill>
                  <a:srgbClr val="0066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KHAIRUNNAS BENGKULU</a:t>
            </a:r>
          </a:p>
        </xdr:txBody>
      </xdr:sp>
      <xdr:sp macro="" textlink="">
        <xdr:nvSpPr>
          <xdr:cNvPr id="77" name="Text Box 4"/>
          <xdr:cNvSpPr txBox="1">
            <a:spLocks noChangeArrowheads="1"/>
          </xdr:cNvSpPr>
        </xdr:nvSpPr>
        <xdr:spPr bwMode="auto">
          <a:xfrm>
            <a:off x="2388" y="2101"/>
            <a:ext cx="8345" cy="43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id-ID" sz="1200" b="0" i="0" u="none" strike="noStrike" baseline="0">
                <a:solidFill>
                  <a:srgbClr val="FFCC00"/>
                </a:solidFill>
                <a:latin typeface="Berlin Sans FB"/>
              </a:rPr>
              <a:t> </a:t>
            </a:r>
            <a:r>
              <a:rPr lang="id-ID" sz="1100" b="0" i="0" u="none" strike="noStrike" baseline="0">
                <a:solidFill>
                  <a:schemeClr val="tx1"/>
                </a:solidFill>
                <a:latin typeface="Berlin Sans FB"/>
              </a:rPr>
              <a:t>Jl. Kapuas IV No.43 Komplek Dolog Lingkar Barat Kota Bengkulu, Telp 0736 - 23043</a:t>
            </a:r>
            <a:endParaRPr lang="id-ID" sz="1100" b="0" i="0" u="none" strike="noStrike" baseline="0">
              <a:solidFill>
                <a:schemeClr val="tx1"/>
              </a:solidFill>
              <a:latin typeface="Calibri"/>
            </a:endParaRPr>
          </a:p>
          <a:p>
            <a:pPr algn="l" rtl="0">
              <a:defRPr sz="1000"/>
            </a:pP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78" name="AutoShape 5"/>
          <xdr:cNvSpPr>
            <a:spLocks noChangeShapeType="1"/>
          </xdr:cNvSpPr>
        </xdr:nvSpPr>
        <xdr:spPr bwMode="auto">
          <a:xfrm>
            <a:off x="1146" y="2540"/>
            <a:ext cx="9587" cy="0"/>
          </a:xfrm>
          <a:prstGeom prst="straightConnector1">
            <a:avLst/>
          </a:prstGeom>
          <a:noFill/>
          <a:ln w="9525">
            <a:solidFill>
              <a:srgbClr val="006600"/>
            </a:solidFill>
            <a:round/>
            <a:headEnd/>
            <a:tailEnd/>
          </a:ln>
          <a:effectLst>
            <a:outerShdw dist="35921" dir="2700000" algn="ctr" rotWithShape="0">
              <a:srgbClr val="000000"/>
            </a:outerShdw>
          </a:effectLst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79" name="WordArt 6"/>
          <xdr:cNvSpPr>
            <a:spLocks noChangeArrowheads="1" noChangeShapeType="1" noTextEdit="1"/>
          </xdr:cNvSpPr>
        </xdr:nvSpPr>
        <xdr:spPr bwMode="auto">
          <a:xfrm>
            <a:off x="2277" y="1720"/>
            <a:ext cx="8456" cy="381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d-ID" sz="3600" spc="0">
                <a:ln w="19050">
                  <a:solidFill>
                    <a:srgbClr val="006600"/>
                  </a:solidFill>
                  <a:round/>
                  <a:headEnd/>
                  <a:tailEnd/>
                </a:ln>
                <a:solidFill>
                  <a:srgbClr val="0066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SEKOLAH MENENGAH PERTAMA ISLAM TERPADU</a:t>
            </a:r>
          </a:p>
        </xdr:txBody>
      </xdr:sp>
    </xdr:grpSp>
    <xdr:clientData/>
  </xdr:twoCellAnchor>
  <xdr:twoCellAnchor editAs="oneCell">
    <xdr:from>
      <xdr:col>0</xdr:col>
      <xdr:colOff>38100</xdr:colOff>
      <xdr:row>675</xdr:row>
      <xdr:rowOff>123825</xdr:rowOff>
    </xdr:from>
    <xdr:to>
      <xdr:col>1</xdr:col>
      <xdr:colOff>476250</xdr:colOff>
      <xdr:row>680</xdr:row>
      <xdr:rowOff>28574</xdr:rowOff>
    </xdr:to>
    <xdr:pic>
      <xdr:nvPicPr>
        <xdr:cNvPr id="80" name="Picture 84" descr="D:\FILE SMP IT Khairunnas\LOGO BARU YAYASAN DAN SEKOLAH\LOGO SMP IT KHAIRUNNAS.png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100" y="107975400"/>
          <a:ext cx="914400" cy="85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750</xdr:row>
      <xdr:rowOff>0</xdr:rowOff>
    </xdr:from>
    <xdr:to>
      <xdr:col>9</xdr:col>
      <xdr:colOff>0</xdr:colOff>
      <xdr:row>755</xdr:row>
      <xdr:rowOff>123825</xdr:rowOff>
    </xdr:to>
    <xdr:grpSp>
      <xdr:nvGrpSpPr>
        <xdr:cNvPr id="81" name="Group 78"/>
        <xdr:cNvGrpSpPr>
          <a:grpSpLocks/>
        </xdr:cNvGrpSpPr>
      </xdr:nvGrpSpPr>
      <xdr:grpSpPr bwMode="auto">
        <a:xfrm>
          <a:off x="228600" y="142946438"/>
          <a:ext cx="7224713" cy="1076325"/>
          <a:chOff x="1146" y="906"/>
          <a:chExt cx="9694" cy="1634"/>
        </a:xfrm>
      </xdr:grpSpPr>
      <xdr:sp macro="" textlink="">
        <xdr:nvSpPr>
          <xdr:cNvPr id="82" name="Text Box 2"/>
          <xdr:cNvSpPr txBox="1">
            <a:spLocks noChangeArrowheads="1"/>
          </xdr:cNvSpPr>
        </xdr:nvSpPr>
        <xdr:spPr bwMode="auto">
          <a:xfrm>
            <a:off x="2485" y="906"/>
            <a:ext cx="8355" cy="4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id-ID" sz="1500" b="0" i="0" u="none" strike="noStrike" baseline="0">
                <a:solidFill>
                  <a:srgbClr val="008000"/>
                </a:solidFill>
                <a:latin typeface="Berlin Sans FB"/>
              </a:rPr>
              <a:t>YAYASAN PENDIDIKAN, SOSIAL DAN KEAGAMAAN</a:t>
            </a: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  <a:p>
            <a:pPr algn="ctr" rtl="0">
              <a:defRPr sz="1000"/>
            </a:pPr>
            <a:endParaRPr lang="id-ID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83" name="WordArt 3"/>
          <xdr:cNvSpPr>
            <a:spLocks noChangeArrowheads="1" noChangeShapeType="1" noTextEdit="1"/>
          </xdr:cNvSpPr>
        </xdr:nvSpPr>
        <xdr:spPr bwMode="auto">
          <a:xfrm>
            <a:off x="2613" y="1302"/>
            <a:ext cx="7850" cy="380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d-ID" sz="3600" spc="0">
                <a:ln w="19050">
                  <a:solidFill>
                    <a:srgbClr val="006600"/>
                  </a:solidFill>
                  <a:round/>
                  <a:headEnd/>
                  <a:tailEnd/>
                </a:ln>
                <a:solidFill>
                  <a:srgbClr val="0066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KHAIRUNNAS BENGKULU</a:t>
            </a:r>
          </a:p>
        </xdr:txBody>
      </xdr:sp>
      <xdr:sp macro="" textlink="">
        <xdr:nvSpPr>
          <xdr:cNvPr id="84" name="Text Box 4"/>
          <xdr:cNvSpPr txBox="1">
            <a:spLocks noChangeArrowheads="1"/>
          </xdr:cNvSpPr>
        </xdr:nvSpPr>
        <xdr:spPr bwMode="auto">
          <a:xfrm>
            <a:off x="2388" y="2101"/>
            <a:ext cx="8345" cy="43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id-ID" sz="1200" b="0" i="0" u="none" strike="noStrike" baseline="0">
                <a:solidFill>
                  <a:srgbClr val="FFCC00"/>
                </a:solidFill>
                <a:latin typeface="Berlin Sans FB"/>
              </a:rPr>
              <a:t> </a:t>
            </a:r>
            <a:r>
              <a:rPr lang="id-ID" sz="1100" b="0" i="0" u="none" strike="noStrike" baseline="0">
                <a:solidFill>
                  <a:schemeClr val="tx1"/>
                </a:solidFill>
                <a:latin typeface="Berlin Sans FB"/>
              </a:rPr>
              <a:t>Jl. Kapuas IV No.43 Komplek Dolog Lingkar Barat Kota Bengkulu, Telp 0736 - 23043</a:t>
            </a:r>
            <a:endParaRPr lang="id-ID" sz="1100" b="0" i="0" u="none" strike="noStrike" baseline="0">
              <a:solidFill>
                <a:schemeClr val="tx1"/>
              </a:solidFill>
              <a:latin typeface="Calibri"/>
            </a:endParaRPr>
          </a:p>
          <a:p>
            <a:pPr algn="l" rtl="0">
              <a:defRPr sz="1000"/>
            </a:pPr>
            <a:endParaRPr lang="id-ID" sz="1100" b="0" i="0" u="none" strike="noStrike" baseline="0">
              <a:solidFill>
                <a:schemeClr val="tx1"/>
              </a:solidFill>
              <a:latin typeface="Calibri"/>
            </a:endParaRPr>
          </a:p>
        </xdr:txBody>
      </xdr:sp>
      <xdr:sp macro="" textlink="">
        <xdr:nvSpPr>
          <xdr:cNvPr id="85" name="AutoShape 5"/>
          <xdr:cNvSpPr>
            <a:spLocks noChangeShapeType="1"/>
          </xdr:cNvSpPr>
        </xdr:nvSpPr>
        <xdr:spPr bwMode="auto">
          <a:xfrm>
            <a:off x="1146" y="2540"/>
            <a:ext cx="9587" cy="0"/>
          </a:xfrm>
          <a:prstGeom prst="straightConnector1">
            <a:avLst/>
          </a:prstGeom>
          <a:noFill/>
          <a:ln w="9525">
            <a:solidFill>
              <a:srgbClr val="006600"/>
            </a:solidFill>
            <a:round/>
            <a:headEnd/>
            <a:tailEnd/>
          </a:ln>
          <a:effectLst>
            <a:outerShdw dist="35921" dir="2700000" algn="ctr" rotWithShape="0">
              <a:srgbClr val="000000"/>
            </a:outerShdw>
          </a:effectLst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86" name="WordArt 6"/>
          <xdr:cNvSpPr>
            <a:spLocks noChangeArrowheads="1" noChangeShapeType="1" noTextEdit="1"/>
          </xdr:cNvSpPr>
        </xdr:nvSpPr>
        <xdr:spPr bwMode="auto">
          <a:xfrm>
            <a:off x="2277" y="1720"/>
            <a:ext cx="8456" cy="381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d-ID" sz="3600" spc="0">
                <a:ln w="19050">
                  <a:solidFill>
                    <a:srgbClr val="006600"/>
                  </a:solidFill>
                  <a:round/>
                  <a:headEnd/>
                  <a:tailEnd/>
                </a:ln>
                <a:solidFill>
                  <a:srgbClr val="0066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SEKOLAH MENENGAH PERTAMA ISLAM TERPADU</a:t>
            </a:r>
          </a:p>
        </xdr:txBody>
      </xdr:sp>
    </xdr:grpSp>
    <xdr:clientData/>
  </xdr:twoCellAnchor>
  <xdr:twoCellAnchor editAs="oneCell">
    <xdr:from>
      <xdr:col>0</xdr:col>
      <xdr:colOff>38100</xdr:colOff>
      <xdr:row>750</xdr:row>
      <xdr:rowOff>123825</xdr:rowOff>
    </xdr:from>
    <xdr:to>
      <xdr:col>1</xdr:col>
      <xdr:colOff>476250</xdr:colOff>
      <xdr:row>755</xdr:row>
      <xdr:rowOff>28574</xdr:rowOff>
    </xdr:to>
    <xdr:pic>
      <xdr:nvPicPr>
        <xdr:cNvPr id="87" name="Picture 84" descr="D:\FILE SMP IT Khairunnas\LOGO BARU YAYASAN DAN SEKOLAH\LOGO SMP IT KHAIRUNNAS.png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100" y="128764242"/>
          <a:ext cx="956733" cy="85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ocuments\terbilang.xla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definedNames>
      <definedName name="terbilang"/>
    </definedNames>
    <sheetDataSet>
      <sheetData sheetId="0"/>
    </sheetDataSet>
  </externalBook>
</externalLink>
</file>

<file path=xl/tables/table1.xml><?xml version="1.0" encoding="utf-8"?>
<table xmlns="http://schemas.openxmlformats.org/spreadsheetml/2006/main" id="1" name="Table1" displayName="Table1" ref="A1:F12" totalsRowShown="0">
  <autoFilter ref="A1:F12">
    <filterColumn colId="4"/>
    <filterColumn colId="5"/>
  </autoFilter>
  <sortState ref="A2:F12">
    <sortCondition descending="1" ref="B1:B12"/>
  </sortState>
  <tableColumns count="6">
    <tableColumn id="1" name="No"/>
    <tableColumn id="2" name="Nilai"/>
    <tableColumn id="3" name="Nama"/>
    <tableColumn id="4" name="ranking"/>
    <tableColumn id="5" name="kognitif" dataDxfId="1">
      <calculatedColumnFormula>'RAPORT L 1'!D108</calculatedColumnFormula>
    </tableColumn>
    <tableColumn id="6" name="psikomotor" dataDxfId="0">
      <calculatedColumnFormula>'RAPORT L 1'!F35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16"/>
  <sheetViews>
    <sheetView view="pageBreakPreview" zoomScale="80" zoomScaleNormal="80" zoomScaleSheetLayoutView="80" zoomScalePageLayoutView="50" workbookViewId="0">
      <selection activeCell="I19" sqref="I19"/>
    </sheetView>
  </sheetViews>
  <sheetFormatPr defaultColWidth="9.140625" defaultRowHeight="15"/>
  <cols>
    <col min="1" max="1" width="7.140625" style="1" customWidth="1"/>
    <col min="2" max="2" width="23.28515625" style="1" customWidth="1"/>
    <col min="3" max="3" width="12.5703125" style="1" customWidth="1"/>
    <col min="4" max="4" width="5.140625" style="2" customWidth="1"/>
    <col min="5" max="5" width="20.28515625" style="1" customWidth="1"/>
    <col min="6" max="6" width="5.5703125" style="1" customWidth="1"/>
    <col min="7" max="7" width="21.140625" style="1" customWidth="1"/>
    <col min="8" max="8" width="5" style="1" customWidth="1"/>
    <col min="9" max="9" width="11.85546875" style="2" customWidth="1"/>
    <col min="10" max="10" width="16.42578125" style="1" customWidth="1"/>
    <col min="11" max="11" width="4.42578125" style="1" customWidth="1"/>
    <col min="12" max="16" width="9.140625" style="1"/>
    <col min="17" max="17" width="19" style="1" customWidth="1"/>
    <col min="18" max="18" width="4.28515625" style="1" customWidth="1"/>
    <col min="19" max="16384" width="9.140625" style="1"/>
  </cols>
  <sheetData>
    <row r="1" spans="1:21"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</row>
    <row r="2" spans="1:21"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</row>
    <row r="3" spans="1:21">
      <c r="J3" s="160"/>
      <c r="K3" s="160"/>
      <c r="L3" s="162"/>
      <c r="M3" s="160"/>
      <c r="N3" s="160"/>
      <c r="O3" s="160"/>
      <c r="P3" s="160"/>
      <c r="Q3" s="160"/>
      <c r="R3" s="160"/>
      <c r="S3" s="160"/>
      <c r="T3" s="160"/>
      <c r="U3" s="160"/>
    </row>
    <row r="4" spans="1:21">
      <c r="J4" s="160"/>
      <c r="K4" s="160"/>
      <c r="L4" s="163"/>
      <c r="M4" s="160"/>
      <c r="N4" s="160"/>
      <c r="O4" s="160"/>
      <c r="P4" s="160"/>
      <c r="Q4" s="160"/>
      <c r="R4" s="160"/>
      <c r="S4" s="160"/>
      <c r="T4" s="160"/>
      <c r="U4" s="160"/>
    </row>
    <row r="5" spans="1:21"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</row>
    <row r="6" spans="1:21"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</row>
    <row r="7" spans="1:21"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</row>
    <row r="8" spans="1:21">
      <c r="A8" s="192" t="s">
        <v>84</v>
      </c>
      <c r="B8" s="192"/>
      <c r="C8" s="192"/>
      <c r="D8" s="192"/>
      <c r="E8" s="192"/>
      <c r="F8" s="192"/>
      <c r="G8" s="192"/>
      <c r="H8" s="192"/>
      <c r="I8" s="192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</row>
    <row r="9" spans="1:21">
      <c r="A9" s="192" t="s">
        <v>77</v>
      </c>
      <c r="B9" s="192"/>
      <c r="C9" s="192"/>
      <c r="D9" s="192"/>
      <c r="E9" s="192"/>
      <c r="F9" s="192"/>
      <c r="G9" s="192"/>
      <c r="H9" s="192"/>
      <c r="I9" s="192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</row>
    <row r="10" spans="1:21">
      <c r="A10" s="4"/>
      <c r="B10" s="4"/>
      <c r="C10" s="4"/>
      <c r="D10" s="5"/>
      <c r="E10" s="4"/>
      <c r="F10" s="4"/>
      <c r="G10" s="4"/>
      <c r="H10" s="4"/>
      <c r="I10" s="5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</row>
    <row r="11" spans="1:21">
      <c r="A11" s="144" t="s">
        <v>113</v>
      </c>
      <c r="B11" s="144" t="str">
        <f>('ENTRI DATA'!B6)</f>
        <v>Fadella Apriyani</v>
      </c>
      <c r="C11" s="144"/>
      <c r="D11" s="144"/>
      <c r="E11" s="7"/>
      <c r="F11" s="7" t="s">
        <v>78</v>
      </c>
      <c r="G11" s="7"/>
      <c r="H11" s="7"/>
      <c r="I11" s="5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</row>
    <row r="12" spans="1:21">
      <c r="A12" s="7" t="s">
        <v>120</v>
      </c>
      <c r="B12" s="151" t="str">
        <f>('ENTRI DATA'!C6)</f>
        <v>0031490499</v>
      </c>
      <c r="C12" s="7"/>
      <c r="D12" s="5"/>
      <c r="E12" s="4"/>
      <c r="F12" s="7" t="s">
        <v>56</v>
      </c>
      <c r="G12" s="7"/>
      <c r="H12" s="7"/>
      <c r="I12" s="5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</row>
    <row r="13" spans="1:21">
      <c r="A13" s="7"/>
      <c r="B13" s="4"/>
      <c r="C13" s="4"/>
      <c r="D13" s="5"/>
      <c r="E13" s="4"/>
      <c r="F13" s="4"/>
      <c r="G13" s="4"/>
      <c r="H13" s="4"/>
      <c r="I13" s="5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</row>
    <row r="14" spans="1:21">
      <c r="A14" s="8" t="s">
        <v>0</v>
      </c>
      <c r="B14" s="9" t="s">
        <v>1</v>
      </c>
      <c r="C14" s="10" t="s">
        <v>2</v>
      </c>
      <c r="D14" s="213" t="s">
        <v>3</v>
      </c>
      <c r="E14" s="214"/>
      <c r="F14" s="214"/>
      <c r="G14" s="214"/>
      <c r="H14" s="216"/>
      <c r="I14" s="9" t="s">
        <v>4</v>
      </c>
      <c r="J14" s="161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</row>
    <row r="15" spans="1:21">
      <c r="A15" s="11"/>
      <c r="B15" s="12"/>
      <c r="C15" s="12" t="s">
        <v>5</v>
      </c>
      <c r="D15" s="213" t="s">
        <v>6</v>
      </c>
      <c r="E15" s="217"/>
      <c r="F15" s="213" t="s">
        <v>7</v>
      </c>
      <c r="G15" s="214"/>
      <c r="H15" s="9" t="s">
        <v>8</v>
      </c>
      <c r="I15" s="64"/>
      <c r="J15" s="161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</row>
    <row r="16" spans="1:21">
      <c r="A16" s="15"/>
      <c r="B16" s="16"/>
      <c r="C16" s="16" t="s">
        <v>9</v>
      </c>
      <c r="D16" s="14" t="s">
        <v>10</v>
      </c>
      <c r="E16" s="14" t="s">
        <v>11</v>
      </c>
      <c r="F16" s="14" t="s">
        <v>10</v>
      </c>
      <c r="G16" s="14" t="s">
        <v>11</v>
      </c>
      <c r="H16" s="16"/>
      <c r="I16" s="16"/>
      <c r="J16" s="161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</row>
    <row r="17" spans="1:21">
      <c r="A17" s="18">
        <v>1</v>
      </c>
      <c r="B17" s="19" t="s">
        <v>12</v>
      </c>
      <c r="C17" s="20">
        <v>75</v>
      </c>
      <c r="D17" s="21">
        <f>('ENTRI DATA'!D6)</f>
        <v>85</v>
      </c>
      <c r="E17" s="19" t="str">
        <f>[1]!terbilang(D17)</f>
        <v xml:space="preserve"> delapan puluh lima</v>
      </c>
      <c r="F17" s="21">
        <f>('ENTRI DATA'!E6)</f>
        <v>80</v>
      </c>
      <c r="G17" s="19" t="str">
        <f>[1]!terbilang(F17)</f>
        <v xml:space="preserve"> delapan puluh</v>
      </c>
      <c r="H17" s="21" t="str">
        <f>('ENTRI DATA'!F6)</f>
        <v>A</v>
      </c>
      <c r="I17" s="20" t="str">
        <f>IF(AND(D17&gt;=75,F17&gt;=75),"Tuntas","Belum Tuntas")</f>
        <v>Tuntas</v>
      </c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</row>
    <row r="18" spans="1:21">
      <c r="A18" s="18">
        <v>2</v>
      </c>
      <c r="B18" s="19" t="s">
        <v>14</v>
      </c>
      <c r="C18" s="20">
        <v>75</v>
      </c>
      <c r="D18" s="21">
        <f>('ENTRI DATA'!G6)</f>
        <v>92</v>
      </c>
      <c r="E18" s="19" t="str">
        <f>[1]!terbilang(D18)</f>
        <v xml:space="preserve"> sembilan puluh dua</v>
      </c>
      <c r="F18" s="21" t="str">
        <f>('ENTRI DATA'!H6)</f>
        <v>-</v>
      </c>
      <c r="G18" s="19" t="s">
        <v>52</v>
      </c>
      <c r="H18" s="21" t="str">
        <f>('ENTRI DATA'!I6)</f>
        <v>A</v>
      </c>
      <c r="I18" s="20" t="str">
        <f>IF(AND(D18&gt;=75,F18&gt;=75),"Tuntas","Belum Tuntas")</f>
        <v>Tuntas</v>
      </c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</row>
    <row r="19" spans="1:21">
      <c r="A19" s="18">
        <v>3</v>
      </c>
      <c r="B19" s="19" t="s">
        <v>15</v>
      </c>
      <c r="C19" s="20">
        <v>75</v>
      </c>
      <c r="D19" s="21">
        <f>('ENTRI DATA'!J6)</f>
        <v>90</v>
      </c>
      <c r="E19" s="19" t="str">
        <f>[1]!terbilang(D19)</f>
        <v xml:space="preserve"> sembilan puluh</v>
      </c>
      <c r="F19" s="21">
        <f>('ENTRI DATA'!K6)</f>
        <v>85</v>
      </c>
      <c r="G19" s="19" t="str">
        <f>[1]!terbilang(F19)</f>
        <v xml:space="preserve"> delapan puluh lima</v>
      </c>
      <c r="H19" s="21" t="str">
        <f>('ENTRI DATA'!L6)</f>
        <v>B</v>
      </c>
      <c r="I19" s="20" t="str">
        <f t="shared" ref="I19:I23" si="0">IF(AND(D19&gt;=75,F19&gt;=75),"Tuntas","Belum Tuntas")</f>
        <v>Tuntas</v>
      </c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</row>
    <row r="20" spans="1:21">
      <c r="A20" s="18">
        <v>4</v>
      </c>
      <c r="B20" s="19" t="s">
        <v>17</v>
      </c>
      <c r="C20" s="20">
        <v>75</v>
      </c>
      <c r="D20" s="21">
        <f>('ENTRI DATA'!M6)</f>
        <v>84</v>
      </c>
      <c r="E20" s="19" t="str">
        <f>[1]!terbilang(D20)</f>
        <v xml:space="preserve"> delapan puluh empat</v>
      </c>
      <c r="F20" s="21">
        <f>('ENTRI DATA'!N6)</f>
        <v>83</v>
      </c>
      <c r="G20" s="19" t="str">
        <f>[1]!terbilang(F20)</f>
        <v xml:space="preserve"> delapan puluh tiga</v>
      </c>
      <c r="H20" s="21" t="str">
        <f>('ENTRI DATA'!O6)</f>
        <v>A</v>
      </c>
      <c r="I20" s="20" t="str">
        <f t="shared" si="0"/>
        <v>Tuntas</v>
      </c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</row>
    <row r="21" spans="1:21">
      <c r="A21" s="18">
        <v>5</v>
      </c>
      <c r="B21" s="19" t="s">
        <v>18</v>
      </c>
      <c r="C21" s="20">
        <v>75</v>
      </c>
      <c r="D21" s="21">
        <f>('ENTRI DATA'!P6)</f>
        <v>83</v>
      </c>
      <c r="E21" s="19" t="str">
        <f>[1]!terbilang(D21)</f>
        <v xml:space="preserve"> delapan puluh tiga</v>
      </c>
      <c r="F21" s="21" t="s">
        <v>52</v>
      </c>
      <c r="G21" s="20" t="s">
        <v>52</v>
      </c>
      <c r="H21" s="21" t="str">
        <f>('ENTRI DATA'!Q6)</f>
        <v>B</v>
      </c>
      <c r="I21" s="20" t="str">
        <f t="shared" si="0"/>
        <v>Tuntas</v>
      </c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</row>
    <row r="22" spans="1:21">
      <c r="A22" s="18">
        <v>6</v>
      </c>
      <c r="B22" s="19" t="s">
        <v>19</v>
      </c>
      <c r="C22" s="20">
        <v>75</v>
      </c>
      <c r="D22" s="21">
        <f>('ENTRI DATA'!R6)</f>
        <v>84</v>
      </c>
      <c r="E22" s="19" t="str">
        <f>[1]!terbilang(D22)</f>
        <v xml:space="preserve"> delapan puluh empat</v>
      </c>
      <c r="F22" s="21">
        <f>('ENTRI DATA'!S6)</f>
        <v>86</v>
      </c>
      <c r="G22" s="81" t="str">
        <f>[1]!terbilang(F22)</f>
        <v xml:space="preserve"> delapan puluh enam</v>
      </c>
      <c r="H22" s="21" t="str">
        <f>('ENTRI DATA'!T6)</f>
        <v>B</v>
      </c>
      <c r="I22" s="20" t="str">
        <f t="shared" si="0"/>
        <v>Tuntas</v>
      </c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</row>
    <row r="23" spans="1:21">
      <c r="A23" s="18">
        <v>7</v>
      </c>
      <c r="B23" s="19" t="s">
        <v>20</v>
      </c>
      <c r="C23" s="20">
        <v>75</v>
      </c>
      <c r="D23" s="21">
        <f>('ENTRI DATA'!U6)</f>
        <v>90</v>
      </c>
      <c r="E23" s="19" t="str">
        <f>[1]!terbilang(D23)</f>
        <v xml:space="preserve"> sembilan puluh</v>
      </c>
      <c r="F23" s="21" t="s">
        <v>52</v>
      </c>
      <c r="G23" s="81" t="s">
        <v>52</v>
      </c>
      <c r="H23" s="21" t="str">
        <f>('ENTRI DATA'!V6)</f>
        <v>A</v>
      </c>
      <c r="I23" s="20" t="str">
        <f t="shared" si="0"/>
        <v>Tuntas</v>
      </c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</row>
    <row r="24" spans="1:21">
      <c r="A24" s="22">
        <v>8</v>
      </c>
      <c r="B24" s="23" t="s">
        <v>21</v>
      </c>
      <c r="C24" s="24">
        <v>75</v>
      </c>
      <c r="D24" s="25">
        <f>('ENTRI DATA'!W6)</f>
        <v>92</v>
      </c>
      <c r="E24" s="19" t="str">
        <f>[1]!terbilang(D24)</f>
        <v xml:space="preserve"> sembilan puluh dua</v>
      </c>
      <c r="F24" s="25">
        <f>('ENTRI DATA'!X6)</f>
        <v>88</v>
      </c>
      <c r="G24" s="85" t="str">
        <f>[1]!terbilang(F24)</f>
        <v xml:space="preserve"> delapan puluh delapan</v>
      </c>
      <c r="H24" s="25" t="str">
        <f>('ENTRI DATA'!Y6)</f>
        <v>A</v>
      </c>
      <c r="I24" s="20" t="str">
        <f>IF(AND(D24&gt;=75,F24&gt;=75),"Tuntas","Belum Tuntas")</f>
        <v>Tuntas</v>
      </c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</row>
    <row r="25" spans="1:21">
      <c r="A25" s="207">
        <v>9</v>
      </c>
      <c r="B25" s="85" t="s">
        <v>62</v>
      </c>
      <c r="C25" s="207">
        <v>75</v>
      </c>
      <c r="D25" s="207">
        <f>('ENTRI DATA'!Z6)</f>
        <v>81</v>
      </c>
      <c r="E25" s="211" t="str">
        <f>[1]!terbilang(D25)</f>
        <v xml:space="preserve"> delapan puluh satu</v>
      </c>
      <c r="F25" s="207">
        <f>('ENTRI DATA'!AA6)</f>
        <v>80</v>
      </c>
      <c r="G25" s="211" t="str">
        <f>[1]!terbilang(F25)</f>
        <v xml:space="preserve"> delapan puluh</v>
      </c>
      <c r="H25" s="207" t="str">
        <f>('ENTRI DATA'!AB6)</f>
        <v>A</v>
      </c>
      <c r="I25" s="207" t="str">
        <f>IF(AND(D25&gt;=75,F25&gt;=75),"Tuntas","Belum Tuntas")</f>
        <v>Tuntas</v>
      </c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</row>
    <row r="26" spans="1:21">
      <c r="A26" s="208"/>
      <c r="B26" s="86" t="s">
        <v>61</v>
      </c>
      <c r="C26" s="208"/>
      <c r="D26" s="208"/>
      <c r="E26" s="212"/>
      <c r="F26" s="208"/>
      <c r="G26" s="212"/>
      <c r="H26" s="208"/>
      <c r="I26" s="208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</row>
    <row r="27" spans="1:21">
      <c r="A27" s="207">
        <v>10</v>
      </c>
      <c r="B27" s="85" t="s">
        <v>111</v>
      </c>
      <c r="C27" s="207">
        <v>75</v>
      </c>
      <c r="D27" s="207">
        <f>('ENTRI DATA'!AC6)</f>
        <v>75</v>
      </c>
      <c r="E27" s="211" t="str">
        <f>[1]!terbilang(D27)</f>
        <v xml:space="preserve"> tujuh puluh lima</v>
      </c>
      <c r="F27" s="207">
        <f>('ENTRI DATA'!AD6)</f>
        <v>75</v>
      </c>
      <c r="G27" s="211" t="str">
        <f>[1]!terbilang(F27)</f>
        <v xml:space="preserve"> tujuh puluh lima</v>
      </c>
      <c r="H27" s="207" t="str">
        <f>('ENTRI DATA'!AE6)</f>
        <v>A</v>
      </c>
      <c r="I27" s="207" t="str">
        <f>IF(AND(D27&gt;=75,F27&gt;=75),"Tuntas","Belum Tuntas")</f>
        <v>Tuntas</v>
      </c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</row>
    <row r="28" spans="1:21">
      <c r="A28" s="208"/>
      <c r="B28" s="86" t="s">
        <v>112</v>
      </c>
      <c r="C28" s="208"/>
      <c r="D28" s="208"/>
      <c r="E28" s="212"/>
      <c r="F28" s="208"/>
      <c r="G28" s="212"/>
      <c r="H28" s="208"/>
      <c r="I28" s="208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</row>
    <row r="29" spans="1:21">
      <c r="A29" s="29" t="s">
        <v>50</v>
      </c>
      <c r="B29" s="30"/>
      <c r="C29" s="63"/>
      <c r="D29" s="63"/>
      <c r="E29" s="113"/>
      <c r="F29" s="63"/>
      <c r="G29" s="113"/>
      <c r="H29" s="63"/>
      <c r="I29" s="28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</row>
    <row r="30" spans="1:21">
      <c r="A30" s="207">
        <v>11</v>
      </c>
      <c r="B30" s="219" t="s">
        <v>57</v>
      </c>
      <c r="C30" s="207">
        <v>75</v>
      </c>
      <c r="D30" s="207">
        <f>('ENTRI DATA'!AF6)</f>
        <v>82</v>
      </c>
      <c r="E30" s="211" t="str">
        <f>[1]!terbilang(D30)</f>
        <v xml:space="preserve"> delapan puluh dua</v>
      </c>
      <c r="F30" s="207">
        <f>('ENTRI DATA'!AG6)</f>
        <v>80</v>
      </c>
      <c r="G30" s="211" t="str">
        <f>[1]!terbilang(F30)</f>
        <v xml:space="preserve"> delapan puluh</v>
      </c>
      <c r="H30" s="207" t="str">
        <f>('ENTRI DATA'!AH6)</f>
        <v>A</v>
      </c>
      <c r="I30" s="207" t="str">
        <f>IF(AND(D30&gt;=75,F30&gt;=75),"Tuntas","Belum Tuntas")</f>
        <v>Tuntas</v>
      </c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</row>
    <row r="31" spans="1:21">
      <c r="A31" s="208"/>
      <c r="B31" s="220"/>
      <c r="C31" s="208"/>
      <c r="D31" s="208"/>
      <c r="E31" s="212"/>
      <c r="F31" s="208"/>
      <c r="G31" s="212"/>
      <c r="H31" s="208"/>
      <c r="I31" s="208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</row>
    <row r="32" spans="1:21">
      <c r="A32" s="18">
        <v>12</v>
      </c>
      <c r="B32" s="27" t="s">
        <v>22</v>
      </c>
      <c r="C32" s="28">
        <v>75</v>
      </c>
      <c r="D32" s="21">
        <f>('ENTRI DATA'!AI6)</f>
        <v>90</v>
      </c>
      <c r="E32" s="19" t="str">
        <f>[1]!terbilang(D32)</f>
        <v xml:space="preserve"> sembilan puluh</v>
      </c>
      <c r="F32" s="21">
        <f>('ENTRI DATA'!AJ6)</f>
        <v>85</v>
      </c>
      <c r="G32" s="81" t="str">
        <f>[1]!terbilang(F32)</f>
        <v xml:space="preserve"> delapan puluh lima</v>
      </c>
      <c r="H32" s="21" t="str">
        <f>('ENTRI DATA'!AK6)</f>
        <v>A</v>
      </c>
      <c r="I32" s="109" t="str">
        <f>IF(AND(D32&gt;=75,F32&gt;=75),"Tuntas","Belum Tuntas")</f>
        <v>Tuntas</v>
      </c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</row>
    <row r="33" spans="1:21">
      <c r="A33" s="18">
        <v>13</v>
      </c>
      <c r="B33" s="27" t="s">
        <v>23</v>
      </c>
      <c r="C33" s="28">
        <v>75</v>
      </c>
      <c r="D33" s="21">
        <f>('ENTRI DATA'!AL6)</f>
        <v>85</v>
      </c>
      <c r="E33" s="19" t="str">
        <f>[1]!terbilang(D33)</f>
        <v xml:space="preserve"> delapan puluh lima</v>
      </c>
      <c r="F33" s="21">
        <f>('ENTRI DATA'!AM6)</f>
        <v>85</v>
      </c>
      <c r="G33" s="81" t="str">
        <f>[1]!terbilang(F33)</f>
        <v xml:space="preserve"> delapan puluh lima</v>
      </c>
      <c r="H33" s="21" t="str">
        <f>('ENTRI DATA'!AN6)</f>
        <v>A</v>
      </c>
      <c r="I33" s="109" t="str">
        <f>IF(AND(D33&gt;=75,F33&gt;=75),"Tuntas","Belum Tuntas")</f>
        <v>Tuntas</v>
      </c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</row>
    <row r="34" spans="1:21">
      <c r="A34" s="18">
        <v>14</v>
      </c>
      <c r="B34" s="27" t="s">
        <v>24</v>
      </c>
      <c r="C34" s="28">
        <v>75</v>
      </c>
      <c r="D34" s="21">
        <f>('ENTRI DATA'!AO6)</f>
        <v>80</v>
      </c>
      <c r="E34" s="19" t="str">
        <f>[1]!terbilang(D34)</f>
        <v xml:space="preserve"> delapan puluh</v>
      </c>
      <c r="F34" s="21">
        <f>('ENTRI DATA'!AP6)</f>
        <v>80</v>
      </c>
      <c r="G34" s="19" t="str">
        <f>[1]!terbilang(F34)</f>
        <v xml:space="preserve"> delapan puluh</v>
      </c>
      <c r="H34" s="21" t="str">
        <f>('ENTRI DATA'!AQ6)</f>
        <v>B</v>
      </c>
      <c r="I34" s="109" t="str">
        <f>IF(AND(D34&gt;=75,F34&gt;=75),"Tuntas","Belum Tuntas")</f>
        <v>Tuntas</v>
      </c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</row>
    <row r="35" spans="1:21">
      <c r="A35" s="198" t="s">
        <v>25</v>
      </c>
      <c r="B35" s="199"/>
      <c r="C35" s="200"/>
      <c r="D35" s="21">
        <f>SUM(D17:D34)</f>
        <v>1193</v>
      </c>
      <c r="E35" s="19"/>
      <c r="F35" s="21">
        <f>SUM(F17:F34)</f>
        <v>907</v>
      </c>
      <c r="G35" s="19"/>
      <c r="H35" s="21"/>
      <c r="I35" s="21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</row>
    <row r="36" spans="1:21">
      <c r="A36" s="201" t="s">
        <v>26</v>
      </c>
      <c r="B36" s="202"/>
      <c r="C36" s="203"/>
      <c r="D36" s="90">
        <f>ROUND(AVERAGE(D17:D34),0)</f>
        <v>85</v>
      </c>
      <c r="E36" s="31" t="str">
        <f>[1]!terbilang(D36)</f>
        <v xml:space="preserve"> delapan puluh lima</v>
      </c>
      <c r="F36" s="89">
        <f>ROUND(AVERAGE(F17:F34),0)</f>
        <v>82</v>
      </c>
      <c r="G36" s="93" t="str">
        <f>[1]!terbilang(F36)</f>
        <v xml:space="preserve"> delapan puluh dua</v>
      </c>
      <c r="H36" s="25"/>
      <c r="I36" s="25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</row>
    <row r="37" spans="1:21">
      <c r="A37" s="201" t="s">
        <v>27</v>
      </c>
      <c r="B37" s="202"/>
      <c r="C37" s="203"/>
      <c r="D37" s="18">
        <f>peringkat!D2</f>
        <v>1</v>
      </c>
      <c r="E37" s="66" t="str">
        <f>[1]!terbilang(D37)</f>
        <v xml:space="preserve"> satu</v>
      </c>
      <c r="F37" s="32"/>
      <c r="G37" s="32"/>
      <c r="H37" s="33"/>
      <c r="I37" s="5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</row>
    <row r="38" spans="1:21">
      <c r="A38" s="218" t="s">
        <v>28</v>
      </c>
      <c r="B38" s="218"/>
      <c r="C38" s="34"/>
      <c r="D38" s="35"/>
      <c r="E38" s="34"/>
      <c r="F38" s="34"/>
      <c r="G38" s="34"/>
      <c r="H38" s="34"/>
      <c r="I38" s="35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</row>
    <row r="39" spans="1:21">
      <c r="A39" s="36" t="s">
        <v>0</v>
      </c>
      <c r="B39" s="204" t="s">
        <v>29</v>
      </c>
      <c r="C39" s="205"/>
      <c r="D39" s="206"/>
      <c r="E39" s="204" t="s">
        <v>4</v>
      </c>
      <c r="F39" s="205"/>
      <c r="G39" s="205"/>
      <c r="H39" s="205"/>
      <c r="I39" s="206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</row>
    <row r="40" spans="1:21">
      <c r="A40" s="37">
        <v>1</v>
      </c>
      <c r="B40" s="38" t="s">
        <v>30</v>
      </c>
      <c r="C40" s="39"/>
      <c r="D40" s="40"/>
      <c r="E40" s="188">
        <v>1</v>
      </c>
      <c r="F40" s="189"/>
      <c r="G40" s="189"/>
      <c r="H40" s="189"/>
      <c r="I40" s="19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</row>
    <row r="41" spans="1:21">
      <c r="A41" s="37">
        <v>2</v>
      </c>
      <c r="B41" s="42" t="s">
        <v>31</v>
      </c>
      <c r="C41" s="43"/>
      <c r="D41" s="44"/>
      <c r="E41" s="188" t="s">
        <v>52</v>
      </c>
      <c r="F41" s="189"/>
      <c r="G41" s="189"/>
      <c r="H41" s="189"/>
      <c r="I41" s="19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</row>
    <row r="42" spans="1:21" ht="12" customHeight="1">
      <c r="A42" s="37">
        <v>3</v>
      </c>
      <c r="B42" s="45" t="s">
        <v>32</v>
      </c>
      <c r="C42" s="46"/>
      <c r="D42" s="47"/>
      <c r="E42" s="188">
        <v>2</v>
      </c>
      <c r="F42" s="189"/>
      <c r="G42" s="189"/>
      <c r="H42" s="189"/>
      <c r="I42" s="19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</row>
    <row r="43" spans="1:21">
      <c r="A43" s="221" t="s">
        <v>33</v>
      </c>
      <c r="B43" s="221"/>
      <c r="C43" s="34"/>
      <c r="D43" s="35"/>
      <c r="E43" s="34"/>
      <c r="F43" s="34"/>
      <c r="G43" s="34"/>
      <c r="H43" s="34"/>
      <c r="I43" s="35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</row>
    <row r="44" spans="1:21">
      <c r="A44" s="55" t="s">
        <v>0</v>
      </c>
      <c r="B44" s="195" t="s">
        <v>34</v>
      </c>
      <c r="C44" s="196"/>
      <c r="D44" s="196"/>
      <c r="E44" s="197"/>
      <c r="F44" s="195" t="s">
        <v>4</v>
      </c>
      <c r="G44" s="196"/>
      <c r="H44" s="196"/>
      <c r="I44" s="197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</row>
    <row r="45" spans="1:21">
      <c r="A45" s="37">
        <v>1</v>
      </c>
      <c r="B45" s="56" t="s">
        <v>35</v>
      </c>
      <c r="C45" s="60"/>
      <c r="D45" s="59"/>
      <c r="E45" s="57"/>
      <c r="F45" s="188" t="s">
        <v>13</v>
      </c>
      <c r="G45" s="189"/>
      <c r="H45" s="189"/>
      <c r="I45" s="19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</row>
    <row r="46" spans="1:21">
      <c r="A46" s="37">
        <v>2</v>
      </c>
      <c r="B46" s="42" t="s">
        <v>36</v>
      </c>
      <c r="C46" s="43"/>
      <c r="D46" s="41"/>
      <c r="E46" s="58"/>
      <c r="F46" s="188" t="s">
        <v>13</v>
      </c>
      <c r="G46" s="189"/>
      <c r="H46" s="189"/>
      <c r="I46" s="19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</row>
    <row r="47" spans="1:21">
      <c r="A47" s="37">
        <v>3</v>
      </c>
      <c r="B47" s="56" t="s">
        <v>37</v>
      </c>
      <c r="C47" s="60"/>
      <c r="D47" s="59"/>
      <c r="E47" s="57"/>
      <c r="F47" s="188" t="s">
        <v>16</v>
      </c>
      <c r="G47" s="189"/>
      <c r="H47" s="189"/>
      <c r="I47" s="19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</row>
    <row r="48" spans="1:21">
      <c r="A48" s="37">
        <v>4</v>
      </c>
      <c r="B48" s="42" t="s">
        <v>38</v>
      </c>
      <c r="C48" s="43"/>
      <c r="D48" s="41"/>
      <c r="E48" s="58"/>
      <c r="F48" s="188" t="s">
        <v>13</v>
      </c>
      <c r="G48" s="189"/>
      <c r="H48" s="189"/>
      <c r="I48" s="19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</row>
    <row r="49" spans="1:21">
      <c r="A49" s="37">
        <v>5</v>
      </c>
      <c r="B49" s="56" t="s">
        <v>39</v>
      </c>
      <c r="C49" s="60"/>
      <c r="D49" s="59"/>
      <c r="E49" s="57"/>
      <c r="F49" s="188" t="s">
        <v>13</v>
      </c>
      <c r="G49" s="189"/>
      <c r="H49" s="189"/>
      <c r="I49" s="19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</row>
    <row r="50" spans="1:21">
      <c r="A50" s="37">
        <v>6</v>
      </c>
      <c r="B50" s="42" t="s">
        <v>40</v>
      </c>
      <c r="C50" s="43"/>
      <c r="D50" s="41"/>
      <c r="E50" s="58"/>
      <c r="F50" s="188" t="s">
        <v>16</v>
      </c>
      <c r="G50" s="189"/>
      <c r="H50" s="189"/>
      <c r="I50" s="19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</row>
    <row r="51" spans="1:21">
      <c r="A51" s="37">
        <v>7</v>
      </c>
      <c r="B51" s="56" t="s">
        <v>41</v>
      </c>
      <c r="C51" s="60"/>
      <c r="D51" s="59"/>
      <c r="E51" s="57"/>
      <c r="F51" s="188" t="s">
        <v>16</v>
      </c>
      <c r="G51" s="189"/>
      <c r="H51" s="189"/>
      <c r="I51" s="19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</row>
    <row r="52" spans="1:21">
      <c r="A52" s="37">
        <v>8</v>
      </c>
      <c r="B52" s="42" t="s">
        <v>42</v>
      </c>
      <c r="C52" s="43"/>
      <c r="D52" s="41"/>
      <c r="E52" s="58"/>
      <c r="F52" s="188" t="s">
        <v>16</v>
      </c>
      <c r="G52" s="189"/>
      <c r="H52" s="189"/>
      <c r="I52" s="19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</row>
    <row r="53" spans="1:21">
      <c r="A53" s="7"/>
      <c r="B53" s="7"/>
      <c r="C53" s="7"/>
      <c r="D53" s="3"/>
      <c r="E53" s="7"/>
      <c r="H53" s="7"/>
      <c r="I53" s="53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</row>
    <row r="54" spans="1:21">
      <c r="A54" s="3"/>
      <c r="B54" s="7"/>
      <c r="C54" s="7"/>
      <c r="D54" s="3"/>
      <c r="E54" s="7"/>
      <c r="G54" s="7" t="s">
        <v>138</v>
      </c>
      <c r="H54" s="54"/>
      <c r="I54" s="53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</row>
    <row r="55" spans="1:21">
      <c r="A55" s="7" t="s">
        <v>43</v>
      </c>
      <c r="B55" s="7"/>
      <c r="G55" s="7" t="s">
        <v>44</v>
      </c>
      <c r="H55" s="3"/>
      <c r="I55" s="7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</row>
    <row r="56" spans="1:21">
      <c r="A56" s="7" t="s">
        <v>45</v>
      </c>
      <c r="B56" s="7"/>
      <c r="G56" s="7"/>
      <c r="H56" s="3"/>
      <c r="I56" s="7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</row>
    <row r="57" spans="1:21">
      <c r="A57" s="7"/>
      <c r="B57" s="7"/>
      <c r="G57" s="7"/>
      <c r="H57" s="3"/>
      <c r="I57" s="7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</row>
    <row r="58" spans="1:21">
      <c r="A58" s="7"/>
      <c r="B58" s="7"/>
      <c r="G58" s="7"/>
      <c r="H58" s="3"/>
      <c r="I58" s="7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</row>
    <row r="59" spans="1:21">
      <c r="A59" s="7" t="s">
        <v>46</v>
      </c>
      <c r="B59" s="7"/>
      <c r="G59" s="112" t="s">
        <v>81</v>
      </c>
      <c r="H59" s="61"/>
      <c r="I59" s="6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</row>
    <row r="60" spans="1:21">
      <c r="A60" s="7"/>
      <c r="B60" s="7"/>
      <c r="C60" s="191" t="s">
        <v>47</v>
      </c>
      <c r="D60" s="191"/>
      <c r="E60" s="191"/>
      <c r="F60" s="6"/>
      <c r="G60" s="6"/>
      <c r="H60" s="52"/>
      <c r="I60" s="53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</row>
    <row r="61" spans="1:21">
      <c r="A61" s="7"/>
      <c r="B61" s="7"/>
      <c r="C61" s="192" t="s">
        <v>48</v>
      </c>
      <c r="D61" s="192"/>
      <c r="E61" s="192"/>
      <c r="F61" s="6"/>
      <c r="G61" s="6"/>
      <c r="H61" s="52"/>
      <c r="I61" s="53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</row>
    <row r="62" spans="1:21">
      <c r="A62" s="7"/>
      <c r="B62" s="7"/>
      <c r="C62" s="7"/>
      <c r="D62" s="61"/>
      <c r="E62" s="6"/>
      <c r="F62" s="6"/>
      <c r="G62" s="6"/>
      <c r="H62" s="52"/>
      <c r="I62" s="53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</row>
    <row r="63" spans="1:21">
      <c r="A63" s="7"/>
      <c r="B63" s="7"/>
      <c r="C63" s="7"/>
      <c r="D63" s="61"/>
      <c r="E63" s="6"/>
      <c r="F63" s="6"/>
      <c r="G63" s="6"/>
      <c r="H63" s="52"/>
      <c r="I63" s="53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</row>
    <row r="64" spans="1:21">
      <c r="A64" s="7"/>
      <c r="B64" s="7"/>
      <c r="C64" s="7"/>
      <c r="D64" s="61"/>
      <c r="E64" s="6"/>
      <c r="F64" s="6"/>
      <c r="G64" s="6"/>
      <c r="H64" s="52"/>
      <c r="I64" s="53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</row>
    <row r="65" spans="1:21">
      <c r="A65" s="7"/>
      <c r="B65" s="7"/>
      <c r="C65" s="193" t="s">
        <v>49</v>
      </c>
      <c r="D65" s="193"/>
      <c r="E65" s="193"/>
      <c r="F65" s="6"/>
      <c r="G65" s="6"/>
      <c r="H65" s="52"/>
      <c r="I65" s="53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</row>
    <row r="66" spans="1:21">
      <c r="A66" s="7"/>
      <c r="B66" s="7"/>
      <c r="C66" s="6"/>
      <c r="D66" s="61"/>
      <c r="E66" s="6"/>
      <c r="F66" s="6"/>
      <c r="G66" s="6"/>
      <c r="H66" s="52"/>
      <c r="I66" s="53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</row>
    <row r="67" spans="1:21">
      <c r="A67" s="7"/>
      <c r="B67" s="7"/>
      <c r="C67" s="98"/>
      <c r="D67" s="97"/>
      <c r="E67" s="98"/>
      <c r="F67" s="98"/>
      <c r="G67" s="98"/>
      <c r="H67" s="52"/>
      <c r="I67" s="53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</row>
    <row r="68" spans="1:21">
      <c r="A68" s="7"/>
      <c r="B68" s="7"/>
      <c r="C68" s="98"/>
      <c r="D68" s="97"/>
      <c r="E68" s="98"/>
      <c r="F68" s="98"/>
      <c r="G68" s="98"/>
      <c r="H68" s="52"/>
      <c r="I68" s="53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</row>
    <row r="69" spans="1:21">
      <c r="A69" s="7"/>
      <c r="B69" s="7"/>
      <c r="C69" s="98"/>
      <c r="D69" s="97"/>
      <c r="E69" s="98"/>
      <c r="F69" s="98"/>
      <c r="G69" s="98"/>
      <c r="H69" s="52"/>
      <c r="I69" s="53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</row>
    <row r="70" spans="1:21">
      <c r="A70" s="7"/>
      <c r="B70" s="7"/>
      <c r="C70" s="6"/>
      <c r="D70" s="61"/>
      <c r="E70" s="6"/>
      <c r="F70" s="6"/>
      <c r="G70" s="6"/>
      <c r="H70" s="52"/>
      <c r="I70" s="53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</row>
    <row r="71" spans="1:21">
      <c r="A71" s="7"/>
      <c r="B71" s="7"/>
      <c r="C71" s="144"/>
      <c r="D71" s="138"/>
      <c r="E71" s="144"/>
      <c r="F71" s="144"/>
      <c r="G71" s="144"/>
      <c r="H71" s="52"/>
      <c r="I71" s="53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</row>
    <row r="72" spans="1:21">
      <c r="A72" s="7"/>
      <c r="B72" s="7"/>
      <c r="C72" s="144"/>
      <c r="D72" s="138"/>
      <c r="E72" s="144"/>
      <c r="F72" s="144"/>
      <c r="G72" s="144"/>
      <c r="H72" s="52"/>
      <c r="I72" s="53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</row>
    <row r="73" spans="1:21">
      <c r="A73" s="7"/>
      <c r="B73" s="7"/>
      <c r="C73" s="144"/>
      <c r="D73" s="138"/>
      <c r="E73" s="144"/>
      <c r="F73" s="144"/>
      <c r="G73" s="144"/>
      <c r="H73" s="52"/>
      <c r="I73" s="53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</row>
    <row r="74" spans="1:21">
      <c r="A74" s="7"/>
      <c r="B74" s="7"/>
      <c r="C74" s="144"/>
      <c r="D74" s="138"/>
      <c r="E74" s="144"/>
      <c r="F74" s="144"/>
      <c r="G74" s="144"/>
      <c r="H74" s="52"/>
      <c r="I74" s="53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</row>
    <row r="75" spans="1:21">
      <c r="A75" s="4"/>
      <c r="B75" s="4"/>
      <c r="C75" s="52"/>
      <c r="D75" s="53"/>
      <c r="E75" s="52"/>
      <c r="F75" s="52"/>
      <c r="G75" s="52"/>
      <c r="H75" s="52"/>
      <c r="I75" s="53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</row>
    <row r="76" spans="1:21" ht="12.75" customHeight="1"/>
    <row r="83" spans="1:9">
      <c r="A83" s="192" t="str">
        <f>A8</f>
        <v>LAPORAN AKHIR SEMESTER</v>
      </c>
      <c r="B83" s="192"/>
      <c r="C83" s="192"/>
      <c r="D83" s="192"/>
      <c r="E83" s="192"/>
      <c r="F83" s="192"/>
      <c r="G83" s="192"/>
      <c r="H83" s="192"/>
      <c r="I83" s="192"/>
    </row>
    <row r="84" spans="1:9">
      <c r="A84" s="192" t="str">
        <f>A9</f>
        <v>SMP-IT KHAIRUNNAS BENGKULU</v>
      </c>
      <c r="B84" s="192"/>
      <c r="C84" s="192"/>
      <c r="D84" s="192"/>
      <c r="E84" s="192"/>
      <c r="F84" s="192"/>
      <c r="G84" s="192"/>
      <c r="H84" s="192"/>
      <c r="I84" s="192"/>
    </row>
    <row r="85" spans="1:9">
      <c r="A85" s="4"/>
      <c r="B85" s="4"/>
      <c r="C85" s="4"/>
      <c r="D85" s="5"/>
      <c r="E85" s="4"/>
      <c r="F85" s="4"/>
      <c r="G85" s="4"/>
      <c r="H85" s="4"/>
      <c r="I85" s="5"/>
    </row>
    <row r="86" spans="1:9">
      <c r="A86" s="144" t="s">
        <v>113</v>
      </c>
      <c r="B86" s="154" t="str">
        <f>('ENTRI DATA'!B7)</f>
        <v>Irvine Paramadina Batubara</v>
      </c>
      <c r="C86" s="4"/>
      <c r="D86" s="5"/>
      <c r="E86" s="7"/>
      <c r="F86" s="7" t="str">
        <f>F11</f>
        <v xml:space="preserve">    Kelas/ Semester   : VII/2 (DUA)</v>
      </c>
      <c r="G86" s="7"/>
      <c r="H86" s="7"/>
      <c r="I86" s="5"/>
    </row>
    <row r="87" spans="1:9">
      <c r="A87" s="7" t="s">
        <v>119</v>
      </c>
      <c r="B87" s="151" t="str">
        <f>('ENTRI DATA'!C7)</f>
        <v>0024650105</v>
      </c>
      <c r="C87" s="7"/>
      <c r="D87" s="5"/>
      <c r="E87" s="4"/>
      <c r="F87" s="7" t="str">
        <f>F12</f>
        <v xml:space="preserve">    Tahun Pelajaran   : 2015/2016</v>
      </c>
      <c r="G87" s="7"/>
      <c r="H87" s="7"/>
      <c r="I87" s="5"/>
    </row>
    <row r="88" spans="1:9">
      <c r="A88" s="7"/>
      <c r="B88" s="7"/>
      <c r="C88" s="4"/>
      <c r="D88" s="5"/>
      <c r="E88" s="4"/>
      <c r="F88" s="4"/>
      <c r="G88" s="4"/>
      <c r="H88" s="4"/>
      <c r="I88" s="5"/>
    </row>
    <row r="89" spans="1:9">
      <c r="A89" s="8" t="s">
        <v>0</v>
      </c>
      <c r="B89" s="9" t="s">
        <v>1</v>
      </c>
      <c r="C89" s="10" t="s">
        <v>2</v>
      </c>
      <c r="D89" s="213" t="s">
        <v>3</v>
      </c>
      <c r="E89" s="214"/>
      <c r="F89" s="214"/>
      <c r="G89" s="214"/>
      <c r="H89" s="214"/>
      <c r="I89" s="9" t="s">
        <v>4</v>
      </c>
    </row>
    <row r="90" spans="1:9" ht="20.25" customHeight="1">
      <c r="A90" s="11"/>
      <c r="B90" s="12"/>
      <c r="C90" s="13" t="s">
        <v>5</v>
      </c>
      <c r="D90" s="215" t="s">
        <v>6</v>
      </c>
      <c r="E90" s="215"/>
      <c r="F90" s="215" t="s">
        <v>7</v>
      </c>
      <c r="G90" s="215"/>
      <c r="H90" s="13" t="s">
        <v>8</v>
      </c>
      <c r="I90" s="12"/>
    </row>
    <row r="91" spans="1:9">
      <c r="A91" s="15"/>
      <c r="B91" s="16"/>
      <c r="C91" s="17" t="s">
        <v>9</v>
      </c>
      <c r="D91" s="14" t="s">
        <v>10</v>
      </c>
      <c r="E91" s="14" t="s">
        <v>11</v>
      </c>
      <c r="F91" s="14" t="s">
        <v>10</v>
      </c>
      <c r="G91" s="14" t="s">
        <v>11</v>
      </c>
      <c r="H91" s="17"/>
      <c r="I91" s="16"/>
    </row>
    <row r="92" spans="1:9">
      <c r="A92" s="18">
        <v>1</v>
      </c>
      <c r="B92" s="19" t="s">
        <v>12</v>
      </c>
      <c r="C92" s="20">
        <v>75</v>
      </c>
      <c r="D92" s="21">
        <f>('ENTRI DATA'!D7)</f>
        <v>80</v>
      </c>
      <c r="E92" s="19" t="str">
        <f>[1]!terbilang(D92)</f>
        <v xml:space="preserve"> delapan puluh</v>
      </c>
      <c r="F92" s="21">
        <f>('ENTRI DATA'!E7)</f>
        <v>100</v>
      </c>
      <c r="G92" s="127" t="str">
        <f>[1]!terbilang(F92)</f>
        <v xml:space="preserve"> seratus</v>
      </c>
      <c r="H92" s="21" t="str">
        <f>('ENTRI DATA'!F7)</f>
        <v>A</v>
      </c>
      <c r="I92" s="20" t="str">
        <f>IF(AND(D92&gt;=75,F92&gt;=75),"Tuntas","Belum Tuntas")</f>
        <v>Tuntas</v>
      </c>
    </row>
    <row r="93" spans="1:9">
      <c r="A93" s="18">
        <v>2</v>
      </c>
      <c r="B93" s="19" t="s">
        <v>14</v>
      </c>
      <c r="C93" s="20">
        <v>75</v>
      </c>
      <c r="D93" s="21">
        <f>('ENTRI DATA'!G7)</f>
        <v>79</v>
      </c>
      <c r="E93" s="19" t="str">
        <f>[1]!terbilang(D93)</f>
        <v xml:space="preserve"> tujuh puluh sembilan</v>
      </c>
      <c r="F93" s="21" t="str">
        <f>('ENTRI DATA'!H7)</f>
        <v>-</v>
      </c>
      <c r="G93" s="127" t="s">
        <v>52</v>
      </c>
      <c r="H93" s="21" t="str">
        <f>('ENTRI DATA'!I7)</f>
        <v>A</v>
      </c>
      <c r="I93" s="20" t="str">
        <f>IF(AND(D93&gt;=75,F93&gt;=75),"Tuntas","Belum Tuntas")</f>
        <v>Tuntas</v>
      </c>
    </row>
    <row r="94" spans="1:9">
      <c r="A94" s="18">
        <v>3</v>
      </c>
      <c r="B94" s="19" t="s">
        <v>15</v>
      </c>
      <c r="C94" s="20">
        <v>75</v>
      </c>
      <c r="D94" s="21">
        <f>('ENTRI DATA'!J7)</f>
        <v>92</v>
      </c>
      <c r="E94" s="19" t="str">
        <f>[1]!terbilang(D94)</f>
        <v xml:space="preserve"> sembilan puluh dua</v>
      </c>
      <c r="F94" s="21">
        <f>('ENTRI DATA'!K7)</f>
        <v>85</v>
      </c>
      <c r="G94" s="127" t="str">
        <f>[1]!terbilang(F94)</f>
        <v xml:space="preserve"> delapan puluh lima</v>
      </c>
      <c r="H94" s="21" t="str">
        <f>('ENTRI DATA'!L7)</f>
        <v>A</v>
      </c>
      <c r="I94" s="20" t="str">
        <f t="shared" ref="I94:I98" si="1">IF(AND(D94&gt;=75,F94&gt;=75),"Tuntas","Belum Tuntas")</f>
        <v>Tuntas</v>
      </c>
    </row>
    <row r="95" spans="1:9">
      <c r="A95" s="18">
        <v>4</v>
      </c>
      <c r="B95" s="19" t="s">
        <v>17</v>
      </c>
      <c r="C95" s="20">
        <v>75</v>
      </c>
      <c r="D95" s="21">
        <f>('ENTRI DATA'!M7)</f>
        <v>82</v>
      </c>
      <c r="E95" s="19" t="str">
        <f>[1]!terbilang(D95)</f>
        <v xml:space="preserve"> delapan puluh dua</v>
      </c>
      <c r="F95" s="21">
        <f>('ENTRI DATA'!N7)</f>
        <v>84</v>
      </c>
      <c r="G95" s="127" t="str">
        <f>[1]!terbilang(F95)</f>
        <v xml:space="preserve"> delapan puluh empat</v>
      </c>
      <c r="H95" s="21" t="str">
        <f>('ENTRI DATA'!O7)</f>
        <v>A</v>
      </c>
      <c r="I95" s="20" t="str">
        <f t="shared" si="1"/>
        <v>Tuntas</v>
      </c>
    </row>
    <row r="96" spans="1:9">
      <c r="A96" s="18">
        <v>5</v>
      </c>
      <c r="B96" s="19" t="s">
        <v>18</v>
      </c>
      <c r="C96" s="20">
        <v>75</v>
      </c>
      <c r="D96" s="21">
        <f>('ENTRI DATA'!P7)</f>
        <v>91</v>
      </c>
      <c r="E96" s="19" t="str">
        <f>[1]!terbilang(D96)</f>
        <v xml:space="preserve"> sembilan puluh satu</v>
      </c>
      <c r="F96" s="21" t="s">
        <v>52</v>
      </c>
      <c r="G96" s="81" t="s">
        <v>52</v>
      </c>
      <c r="H96" s="21" t="str">
        <f>('ENTRI DATA'!Q7)</f>
        <v>B</v>
      </c>
      <c r="I96" s="20" t="str">
        <f t="shared" si="1"/>
        <v>Tuntas</v>
      </c>
    </row>
    <row r="97" spans="1:11">
      <c r="A97" s="18">
        <v>6</v>
      </c>
      <c r="B97" s="19" t="s">
        <v>19</v>
      </c>
      <c r="C97" s="20">
        <v>75</v>
      </c>
      <c r="D97" s="21">
        <f>('ENTRI DATA'!R7)</f>
        <v>83</v>
      </c>
      <c r="E97" s="19" t="str">
        <f>[1]!terbilang(D97)</f>
        <v xml:space="preserve"> delapan puluh tiga</v>
      </c>
      <c r="F97" s="21">
        <f>('ENTRI DATA'!S7)</f>
        <v>90</v>
      </c>
      <c r="G97" s="81" t="str">
        <f>[1]!terbilang(F97)</f>
        <v xml:space="preserve"> sembilan puluh</v>
      </c>
      <c r="H97" s="21" t="str">
        <f>('ENTRI DATA'!T7)</f>
        <v>A</v>
      </c>
      <c r="I97" s="20" t="str">
        <f t="shared" si="1"/>
        <v>Tuntas</v>
      </c>
      <c r="J97" s="48"/>
      <c r="K97" s="48"/>
    </row>
    <row r="98" spans="1:11">
      <c r="A98" s="18">
        <v>7</v>
      </c>
      <c r="B98" s="19" t="s">
        <v>20</v>
      </c>
      <c r="C98" s="20">
        <v>75</v>
      </c>
      <c r="D98" s="21">
        <f>('ENTRI DATA'!U7)</f>
        <v>85</v>
      </c>
      <c r="E98" s="19" t="str">
        <f>[1]!terbilang(D98)</f>
        <v xml:space="preserve"> delapan puluh lima</v>
      </c>
      <c r="F98" s="21" t="s">
        <v>52</v>
      </c>
      <c r="G98" s="81" t="s">
        <v>52</v>
      </c>
      <c r="H98" s="21" t="str">
        <f>('ENTRI DATA'!V7)</f>
        <v>A</v>
      </c>
      <c r="I98" s="20" t="str">
        <f t="shared" si="1"/>
        <v>Tuntas</v>
      </c>
      <c r="J98" s="48"/>
      <c r="K98" s="48"/>
    </row>
    <row r="99" spans="1:11">
      <c r="A99" s="22">
        <v>8</v>
      </c>
      <c r="B99" s="23" t="s">
        <v>21</v>
      </c>
      <c r="C99" s="20">
        <v>75</v>
      </c>
      <c r="D99" s="120">
        <f>('ENTRI DATA'!W7)</f>
        <v>81</v>
      </c>
      <c r="E99" s="19" t="str">
        <f>[1]!terbilang(D99)</f>
        <v xml:space="preserve"> delapan puluh satu</v>
      </c>
      <c r="F99" s="120">
        <f>('ENTRI DATA'!X7)</f>
        <v>90</v>
      </c>
      <c r="G99" s="128" t="str">
        <f>[1]!terbilang(F99)</f>
        <v xml:space="preserve"> sembilan puluh</v>
      </c>
      <c r="H99" s="120" t="str">
        <f>('ENTRI DATA'!Y7)</f>
        <v>B</v>
      </c>
      <c r="I99" s="20" t="str">
        <f>IF(AND(D99&gt;=75,F99&gt;=75),"Tuntas","Belum Tuntas")</f>
        <v>Tuntas</v>
      </c>
    </row>
    <row r="100" spans="1:11">
      <c r="A100" s="79">
        <v>9</v>
      </c>
      <c r="B100" s="85" t="s">
        <v>63</v>
      </c>
      <c r="C100" s="83">
        <v>75</v>
      </c>
      <c r="D100" s="207">
        <f>('ENTRI DATA'!Z7)</f>
        <v>92</v>
      </c>
      <c r="E100" s="211" t="str">
        <f>[1]!terbilang(D100)</f>
        <v xml:space="preserve"> sembilan puluh dua</v>
      </c>
      <c r="F100" s="207">
        <f>('ENTRI DATA'!AA7)</f>
        <v>95</v>
      </c>
      <c r="G100" s="211" t="str">
        <f>[1]!terbilang(F100)</f>
        <v xml:space="preserve"> sembilan puluh lima</v>
      </c>
      <c r="H100" s="207" t="str">
        <f>('ENTRI DATA'!AB7)</f>
        <v>A</v>
      </c>
      <c r="I100" s="207" t="str">
        <f>IF(AND(D100&gt;=75,F100&gt;=75),"Tuntas","Belum Tuntas")</f>
        <v>Tuntas</v>
      </c>
    </row>
    <row r="101" spans="1:11">
      <c r="A101" s="92"/>
      <c r="B101" s="86" t="s">
        <v>61</v>
      </c>
      <c r="C101" s="84"/>
      <c r="D101" s="208"/>
      <c r="E101" s="212"/>
      <c r="F101" s="208"/>
      <c r="G101" s="212"/>
      <c r="H101" s="208"/>
      <c r="I101" s="208"/>
    </row>
    <row r="102" spans="1:11">
      <c r="A102" s="22">
        <v>10</v>
      </c>
      <c r="B102" s="85" t="s">
        <v>111</v>
      </c>
      <c r="C102" s="207">
        <v>75</v>
      </c>
      <c r="D102" s="207">
        <f>('ENTRI DATA'!AC7)</f>
        <v>75</v>
      </c>
      <c r="E102" s="211" t="str">
        <f>[1]!terbilang(D102)</f>
        <v xml:space="preserve"> tujuh puluh lima</v>
      </c>
      <c r="F102" s="207">
        <f>('ENTRI DATA'!AD7)</f>
        <v>80</v>
      </c>
      <c r="G102" s="211" t="str">
        <f>[1]!terbilang(F102)</f>
        <v xml:space="preserve"> delapan puluh</v>
      </c>
      <c r="H102" s="207" t="str">
        <f>('ENTRI DATA'!AE7)</f>
        <v>B</v>
      </c>
      <c r="I102" s="207" t="str">
        <f>IF(AND(D102&gt;=75,F102&gt;=75),"Tuntas","Belum Tuntas")</f>
        <v>Tuntas</v>
      </c>
    </row>
    <row r="103" spans="1:11">
      <c r="A103" s="26"/>
      <c r="B103" s="86" t="s">
        <v>112</v>
      </c>
      <c r="C103" s="208"/>
      <c r="D103" s="208"/>
      <c r="E103" s="212"/>
      <c r="F103" s="208"/>
      <c r="G103" s="212"/>
      <c r="H103" s="208"/>
      <c r="I103" s="208"/>
    </row>
    <row r="104" spans="1:11">
      <c r="A104" s="94" t="s">
        <v>51</v>
      </c>
      <c r="B104" s="95"/>
      <c r="C104" s="67" t="s">
        <v>52</v>
      </c>
      <c r="D104" s="63"/>
      <c r="E104" s="95"/>
      <c r="F104" s="63"/>
      <c r="G104" s="113"/>
      <c r="H104" s="63"/>
      <c r="I104" s="28"/>
      <c r="J104" s="49"/>
    </row>
    <row r="105" spans="1:11">
      <c r="A105" s="207">
        <v>11</v>
      </c>
      <c r="B105" s="219" t="s">
        <v>58</v>
      </c>
      <c r="C105" s="207">
        <v>75</v>
      </c>
      <c r="D105" s="207">
        <f>('ENTRI DATA'!AF7)</f>
        <v>95</v>
      </c>
      <c r="E105" s="211" t="str">
        <f>[1]!terbilang(D105)</f>
        <v xml:space="preserve"> sembilan puluh lima</v>
      </c>
      <c r="F105" s="207">
        <f>('ENTRI DATA'!AG7)</f>
        <v>95</v>
      </c>
      <c r="G105" s="211" t="str">
        <f>[1]!terbilang(F105)</f>
        <v xml:space="preserve"> sembilan puluh lima</v>
      </c>
      <c r="H105" s="207" t="str">
        <f>('ENTRI DATA'!AH7)</f>
        <v>A</v>
      </c>
      <c r="I105" s="109" t="str">
        <f>IF(AND(D105&gt;=75,F105&gt;=75),"Tuntas","Belum Tuntas")</f>
        <v>Tuntas</v>
      </c>
      <c r="J105" s="49"/>
    </row>
    <row r="106" spans="1:11" ht="13.5" customHeight="1">
      <c r="A106" s="208"/>
      <c r="B106" s="220"/>
      <c r="C106" s="208"/>
      <c r="D106" s="208"/>
      <c r="E106" s="212"/>
      <c r="F106" s="208"/>
      <c r="G106" s="212"/>
      <c r="H106" s="208"/>
      <c r="I106" s="110"/>
      <c r="J106" s="49"/>
    </row>
    <row r="107" spans="1:11">
      <c r="A107" s="18">
        <v>12</v>
      </c>
      <c r="B107" s="27" t="s">
        <v>22</v>
      </c>
      <c r="C107" s="20">
        <v>75</v>
      </c>
      <c r="D107" s="21">
        <f>('ENTRI DATA'!AI7)</f>
        <v>80</v>
      </c>
      <c r="E107" s="81" t="str">
        <f>[1]!terbilang(D107)</f>
        <v xml:space="preserve"> delapan puluh</v>
      </c>
      <c r="F107" s="21">
        <f>('ENTRI DATA'!AJ7)</f>
        <v>87</v>
      </c>
      <c r="G107" s="81" t="str">
        <f>[1]!terbilang(F107)</f>
        <v xml:space="preserve"> delapan puluh tujuh</v>
      </c>
      <c r="H107" s="21" t="str">
        <f>('ENTRI DATA'!AK7)</f>
        <v>A</v>
      </c>
      <c r="I107" s="109" t="str">
        <f>IF(AND(D107&gt;=75,F107&gt;=75),"Tuntas","Belum Tuntas")</f>
        <v>Tuntas</v>
      </c>
    </row>
    <row r="108" spans="1:11">
      <c r="A108" s="18">
        <v>13</v>
      </c>
      <c r="B108" s="27" t="s">
        <v>23</v>
      </c>
      <c r="C108" s="20">
        <v>75</v>
      </c>
      <c r="D108" s="21">
        <f>('ENTRI DATA'!AL7)</f>
        <v>84</v>
      </c>
      <c r="E108" s="81" t="str">
        <f>[1]!terbilang(D108)</f>
        <v xml:space="preserve"> delapan puluh empat</v>
      </c>
      <c r="F108" s="21">
        <f>('ENTRI DATA'!AM7)</f>
        <v>89</v>
      </c>
      <c r="G108" s="81" t="str">
        <f>[1]!terbilang(F108)</f>
        <v xml:space="preserve"> delapan puluh sembilan</v>
      </c>
      <c r="H108" s="21" t="str">
        <f>('ENTRI DATA'!AN7)</f>
        <v>A</v>
      </c>
      <c r="I108" s="109" t="str">
        <f>IF(AND(D108&gt;=75,F108&gt;=75),"Tuntas","Belum Tuntas")</f>
        <v>Tuntas</v>
      </c>
    </row>
    <row r="109" spans="1:11">
      <c r="A109" s="18">
        <v>14</v>
      </c>
      <c r="B109" s="27" t="s">
        <v>24</v>
      </c>
      <c r="C109" s="20">
        <v>75</v>
      </c>
      <c r="D109" s="21">
        <f>('ENTRI DATA'!AO7)</f>
        <v>80</v>
      </c>
      <c r="E109" s="81" t="str">
        <f>[1]!terbilang(D109)</f>
        <v xml:space="preserve"> delapan puluh</v>
      </c>
      <c r="F109" s="21">
        <f>('ENTRI DATA'!AP7)</f>
        <v>80</v>
      </c>
      <c r="G109" s="127" t="str">
        <f>[1]!terbilang(F109)</f>
        <v xml:space="preserve"> delapan puluh</v>
      </c>
      <c r="H109" s="21" t="str">
        <f>('ENTRI DATA'!AQ7)</f>
        <v>B</v>
      </c>
      <c r="I109" s="109" t="str">
        <f>IF(AND(D109&gt;=75,F109&gt;=75),"Tuntas","Belum Tuntas")</f>
        <v>Tuntas</v>
      </c>
    </row>
    <row r="110" spans="1:11">
      <c r="A110" s="198" t="s">
        <v>25</v>
      </c>
      <c r="B110" s="199"/>
      <c r="C110" s="200"/>
      <c r="D110" s="21">
        <f>SUM(D92:D109)</f>
        <v>1179</v>
      </c>
      <c r="E110" s="19"/>
      <c r="F110" s="21">
        <f>SUM(F92:F109)</f>
        <v>975</v>
      </c>
      <c r="G110" s="19"/>
      <c r="H110" s="21"/>
      <c r="I110" s="21"/>
    </row>
    <row r="111" spans="1:11">
      <c r="A111" s="201" t="s">
        <v>26</v>
      </c>
      <c r="B111" s="202"/>
      <c r="C111" s="203"/>
      <c r="D111" s="90">
        <f>ROUND(AVERAGE(D92:D109),0)</f>
        <v>84</v>
      </c>
      <c r="E111" s="31" t="str">
        <f>[1]!terbilang(D111)</f>
        <v xml:space="preserve"> delapan puluh empat</v>
      </c>
      <c r="F111" s="89">
        <f>ROUND(AVERAGE(F92:F109),0)</f>
        <v>89</v>
      </c>
      <c r="G111" s="93" t="str">
        <f>[1]!terbilang(F111)</f>
        <v xml:space="preserve"> delapan puluh sembilan</v>
      </c>
      <c r="H111" s="25"/>
      <c r="I111" s="25"/>
    </row>
    <row r="112" spans="1:11">
      <c r="A112" s="201" t="s">
        <v>27</v>
      </c>
      <c r="B112" s="202"/>
      <c r="C112" s="203"/>
      <c r="D112" s="18">
        <f>peringkat!D4</f>
        <v>2</v>
      </c>
      <c r="E112" s="66" t="str">
        <f>[1]!terbilang(D112)</f>
        <v xml:space="preserve"> dua</v>
      </c>
      <c r="F112" s="19"/>
      <c r="G112" s="32"/>
      <c r="H112" s="21"/>
      <c r="I112" s="50"/>
    </row>
    <row r="113" spans="1:10">
      <c r="A113" s="218" t="s">
        <v>28</v>
      </c>
      <c r="B113" s="218"/>
      <c r="C113" s="34"/>
      <c r="D113" s="35"/>
      <c r="E113" s="34"/>
      <c r="F113" s="34"/>
      <c r="G113" s="34"/>
      <c r="H113" s="34"/>
      <c r="I113" s="35"/>
    </row>
    <row r="114" spans="1:10">
      <c r="A114" s="36" t="s">
        <v>0</v>
      </c>
      <c r="B114" s="204" t="s">
        <v>29</v>
      </c>
      <c r="C114" s="205"/>
      <c r="D114" s="206"/>
      <c r="E114" s="204" t="s">
        <v>4</v>
      </c>
      <c r="F114" s="205"/>
      <c r="G114" s="205"/>
      <c r="H114" s="205"/>
      <c r="I114" s="206"/>
    </row>
    <row r="115" spans="1:10">
      <c r="A115" s="37">
        <v>1</v>
      </c>
      <c r="B115" s="38" t="s">
        <v>30</v>
      </c>
      <c r="C115" s="39"/>
      <c r="D115" s="40"/>
      <c r="E115" s="188">
        <v>3</v>
      </c>
      <c r="F115" s="189"/>
      <c r="G115" s="189"/>
      <c r="H115" s="189"/>
      <c r="I115" s="190"/>
    </row>
    <row r="116" spans="1:10">
      <c r="A116" s="37">
        <v>2</v>
      </c>
      <c r="B116" s="42" t="s">
        <v>31</v>
      </c>
      <c r="C116" s="43"/>
      <c r="D116" s="44"/>
      <c r="E116" s="188" t="s">
        <v>52</v>
      </c>
      <c r="F116" s="189"/>
      <c r="G116" s="189"/>
      <c r="H116" s="189"/>
      <c r="I116" s="190"/>
    </row>
    <row r="117" spans="1:10">
      <c r="A117" s="37">
        <v>3</v>
      </c>
      <c r="B117" s="45" t="s">
        <v>32</v>
      </c>
      <c r="C117" s="46"/>
      <c r="D117" s="47"/>
      <c r="E117" s="188">
        <v>1</v>
      </c>
      <c r="F117" s="189"/>
      <c r="G117" s="189"/>
      <c r="H117" s="189"/>
      <c r="I117" s="190"/>
    </row>
    <row r="118" spans="1:10">
      <c r="A118" s="221" t="s">
        <v>33</v>
      </c>
      <c r="B118" s="221"/>
      <c r="C118" s="34"/>
      <c r="D118" s="35"/>
      <c r="E118" s="34"/>
      <c r="F118" s="34"/>
      <c r="G118" s="34"/>
      <c r="H118" s="34"/>
      <c r="I118" s="35"/>
    </row>
    <row r="119" spans="1:10">
      <c r="A119" s="55" t="s">
        <v>0</v>
      </c>
      <c r="B119" s="195" t="s">
        <v>34</v>
      </c>
      <c r="C119" s="196"/>
      <c r="D119" s="196"/>
      <c r="E119" s="197"/>
      <c r="F119" s="195" t="s">
        <v>4</v>
      </c>
      <c r="G119" s="196"/>
      <c r="H119" s="196"/>
      <c r="I119" s="197"/>
    </row>
    <row r="120" spans="1:10">
      <c r="A120" s="37">
        <v>1</v>
      </c>
      <c r="B120" s="56" t="s">
        <v>35</v>
      </c>
      <c r="C120" s="60"/>
      <c r="D120" s="59"/>
      <c r="E120" s="57"/>
      <c r="F120" s="188" t="s">
        <v>13</v>
      </c>
      <c r="G120" s="189"/>
      <c r="H120" s="189"/>
      <c r="I120" s="190"/>
      <c r="J120" s="51"/>
    </row>
    <row r="121" spans="1:10">
      <c r="A121" s="37">
        <v>2</v>
      </c>
      <c r="B121" s="42" t="s">
        <v>36</v>
      </c>
      <c r="C121" s="43"/>
      <c r="D121" s="41"/>
      <c r="E121" s="58"/>
      <c r="F121" s="188" t="s">
        <v>13</v>
      </c>
      <c r="G121" s="189"/>
      <c r="H121" s="189"/>
      <c r="I121" s="190"/>
    </row>
    <row r="122" spans="1:10">
      <c r="A122" s="37">
        <v>3</v>
      </c>
      <c r="B122" s="56" t="s">
        <v>37</v>
      </c>
      <c r="C122" s="60"/>
      <c r="D122" s="59"/>
      <c r="E122" s="57"/>
      <c r="F122" s="188" t="s">
        <v>16</v>
      </c>
      <c r="G122" s="189"/>
      <c r="H122" s="189"/>
      <c r="I122" s="190"/>
    </row>
    <row r="123" spans="1:10">
      <c r="A123" s="37">
        <v>4</v>
      </c>
      <c r="B123" s="42" t="s">
        <v>38</v>
      </c>
      <c r="C123" s="43"/>
      <c r="D123" s="41"/>
      <c r="E123" s="58"/>
      <c r="F123" s="188" t="s">
        <v>16</v>
      </c>
      <c r="G123" s="189"/>
      <c r="H123" s="189"/>
      <c r="I123" s="190"/>
    </row>
    <row r="124" spans="1:10">
      <c r="A124" s="37">
        <v>5</v>
      </c>
      <c r="B124" s="56" t="s">
        <v>39</v>
      </c>
      <c r="C124" s="60"/>
      <c r="D124" s="59"/>
      <c r="E124" s="57"/>
      <c r="F124" s="188" t="s">
        <v>16</v>
      </c>
      <c r="G124" s="189"/>
      <c r="H124" s="189"/>
      <c r="I124" s="190"/>
    </row>
    <row r="125" spans="1:10">
      <c r="A125" s="37">
        <v>6</v>
      </c>
      <c r="B125" s="42" t="s">
        <v>40</v>
      </c>
      <c r="C125" s="43"/>
      <c r="D125" s="41"/>
      <c r="E125" s="58"/>
      <c r="F125" s="188" t="s">
        <v>16</v>
      </c>
      <c r="G125" s="189"/>
      <c r="H125" s="189"/>
      <c r="I125" s="190"/>
    </row>
    <row r="126" spans="1:10">
      <c r="A126" s="37">
        <v>7</v>
      </c>
      <c r="B126" s="56" t="s">
        <v>41</v>
      </c>
      <c r="C126" s="60"/>
      <c r="D126" s="59"/>
      <c r="E126" s="57"/>
      <c r="F126" s="188" t="s">
        <v>16</v>
      </c>
      <c r="G126" s="189"/>
      <c r="H126" s="189"/>
      <c r="I126" s="190"/>
    </row>
    <row r="127" spans="1:10">
      <c r="A127" s="37">
        <v>8</v>
      </c>
      <c r="B127" s="42" t="s">
        <v>42</v>
      </c>
      <c r="C127" s="43"/>
      <c r="D127" s="41"/>
      <c r="E127" s="58"/>
      <c r="F127" s="188" t="s">
        <v>16</v>
      </c>
      <c r="G127" s="189"/>
      <c r="H127" s="189"/>
      <c r="I127" s="190"/>
    </row>
    <row r="128" spans="1:10">
      <c r="A128" s="4"/>
      <c r="B128" s="4"/>
      <c r="C128" s="52"/>
      <c r="D128" s="53"/>
      <c r="E128" s="52"/>
      <c r="F128" s="52"/>
      <c r="G128" s="52"/>
      <c r="H128" s="52"/>
      <c r="I128" s="53"/>
    </row>
    <row r="129" spans="1:11">
      <c r="A129" s="7"/>
      <c r="B129" s="7"/>
      <c r="C129" s="7"/>
      <c r="D129" s="3"/>
      <c r="E129" s="7"/>
      <c r="G129" s="7" t="str">
        <f>G54</f>
        <v>Bengkulu, 18 Juni 2016</v>
      </c>
      <c r="H129" s="7"/>
      <c r="I129" s="53"/>
    </row>
    <row r="130" spans="1:11">
      <c r="A130" s="7" t="s">
        <v>43</v>
      </c>
      <c r="B130" s="7"/>
      <c r="D130" s="1"/>
      <c r="G130" s="7" t="s">
        <v>44</v>
      </c>
      <c r="H130" s="3"/>
      <c r="I130" s="7"/>
      <c r="J130" s="48"/>
      <c r="K130" s="48"/>
    </row>
    <row r="131" spans="1:11">
      <c r="A131" s="7" t="s">
        <v>45</v>
      </c>
      <c r="B131" s="7"/>
      <c r="D131" s="1"/>
      <c r="G131" s="7"/>
      <c r="H131" s="3"/>
      <c r="I131" s="7"/>
    </row>
    <row r="132" spans="1:11">
      <c r="A132" s="7"/>
      <c r="B132" s="7"/>
      <c r="D132" s="1"/>
      <c r="G132" s="7"/>
      <c r="H132" s="3"/>
      <c r="I132" s="7"/>
    </row>
    <row r="133" spans="1:11">
      <c r="A133" s="7" t="s">
        <v>46</v>
      </c>
      <c r="B133" s="7"/>
      <c r="D133" s="1"/>
      <c r="G133" s="111" t="str">
        <f>G59</f>
        <v>Anas Firdaus</v>
      </c>
      <c r="H133" s="61"/>
      <c r="I133" s="6"/>
    </row>
    <row r="134" spans="1:11">
      <c r="A134" s="4"/>
      <c r="B134" s="4"/>
      <c r="C134" s="52"/>
      <c r="D134" s="53"/>
      <c r="E134" s="52"/>
      <c r="F134" s="52"/>
      <c r="G134" s="52"/>
      <c r="H134" s="52"/>
      <c r="I134" s="53"/>
    </row>
    <row r="135" spans="1:11">
      <c r="A135" s="4"/>
      <c r="B135" s="4"/>
      <c r="C135" s="191" t="s">
        <v>47</v>
      </c>
      <c r="D135" s="191"/>
      <c r="E135" s="191"/>
      <c r="F135" s="52"/>
      <c r="G135" s="52"/>
      <c r="H135" s="52"/>
      <c r="I135" s="53"/>
      <c r="J135" s="49"/>
    </row>
    <row r="136" spans="1:11">
      <c r="A136" s="4"/>
      <c r="B136" s="4"/>
      <c r="C136" s="192" t="s">
        <v>48</v>
      </c>
      <c r="D136" s="192"/>
      <c r="E136" s="192"/>
      <c r="F136" s="52"/>
      <c r="G136" s="52"/>
      <c r="H136" s="52"/>
      <c r="I136" s="53"/>
      <c r="J136" s="49"/>
    </row>
    <row r="137" spans="1:11">
      <c r="A137" s="4"/>
      <c r="B137" s="4"/>
      <c r="C137" s="7"/>
      <c r="D137" s="53"/>
      <c r="E137" s="52"/>
      <c r="F137" s="52"/>
      <c r="G137" s="52"/>
      <c r="H137" s="52"/>
      <c r="I137" s="53"/>
      <c r="J137" s="49"/>
    </row>
    <row r="138" spans="1:11">
      <c r="A138" s="4"/>
      <c r="B138" s="4"/>
      <c r="C138" s="7"/>
      <c r="D138" s="53"/>
      <c r="E138" s="52"/>
      <c r="F138" s="52"/>
      <c r="G138" s="52"/>
      <c r="H138" s="52"/>
      <c r="I138" s="53"/>
    </row>
    <row r="139" spans="1:11">
      <c r="A139" s="4"/>
      <c r="B139" s="4"/>
      <c r="C139" s="7"/>
      <c r="D139" s="53"/>
      <c r="E139" s="52"/>
      <c r="F139" s="52"/>
      <c r="G139" s="52"/>
      <c r="H139" s="52"/>
      <c r="I139" s="53"/>
    </row>
    <row r="140" spans="1:11">
      <c r="A140" s="4"/>
      <c r="B140" s="4"/>
      <c r="C140" s="193" t="str">
        <f>C65</f>
        <v>Yemmi,SE,M.T.Pd</v>
      </c>
      <c r="D140" s="193"/>
      <c r="E140" s="193"/>
      <c r="F140" s="52"/>
      <c r="G140" s="52"/>
      <c r="H140" s="52"/>
      <c r="I140" s="53"/>
    </row>
    <row r="141" spans="1:11">
      <c r="A141" s="4"/>
      <c r="B141" s="4"/>
      <c r="C141" s="97"/>
      <c r="D141" s="97"/>
      <c r="E141" s="97"/>
      <c r="F141" s="52"/>
      <c r="G141" s="52"/>
      <c r="H141" s="52"/>
      <c r="I141" s="53"/>
    </row>
    <row r="142" spans="1:11">
      <c r="A142" s="4"/>
      <c r="B142" s="4"/>
      <c r="C142" s="97"/>
      <c r="D142" s="97"/>
      <c r="E142" s="97"/>
      <c r="F142" s="52"/>
      <c r="G142" s="52"/>
      <c r="H142" s="52"/>
      <c r="I142" s="53"/>
    </row>
    <row r="143" spans="1:11">
      <c r="A143" s="4"/>
      <c r="B143" s="4"/>
      <c r="C143" s="97"/>
      <c r="D143" s="97"/>
      <c r="E143" s="97"/>
      <c r="F143" s="52"/>
      <c r="G143" s="52"/>
      <c r="H143" s="52"/>
      <c r="I143" s="53"/>
    </row>
    <row r="144" spans="1:11">
      <c r="A144" s="4"/>
      <c r="B144" s="4"/>
      <c r="C144" s="97"/>
      <c r="D144" s="97"/>
      <c r="E144" s="97"/>
      <c r="F144" s="52"/>
      <c r="G144" s="52"/>
      <c r="H144" s="52"/>
      <c r="I144" s="53"/>
    </row>
    <row r="145" spans="1:9">
      <c r="A145" s="7"/>
      <c r="B145" s="7"/>
      <c r="C145" s="144"/>
      <c r="D145" s="138"/>
      <c r="E145" s="144"/>
      <c r="F145" s="144"/>
      <c r="G145" s="144"/>
      <c r="H145" s="52"/>
      <c r="I145" s="53"/>
    </row>
    <row r="146" spans="1:9">
      <c r="A146" s="7"/>
      <c r="B146" s="7"/>
      <c r="C146" s="144"/>
      <c r="D146" s="138"/>
      <c r="E146" s="144"/>
      <c r="F146" s="144"/>
      <c r="G146" s="144"/>
      <c r="H146" s="52"/>
      <c r="I146" s="53"/>
    </row>
    <row r="147" spans="1:9">
      <c r="A147" s="7"/>
      <c r="B147" s="7"/>
      <c r="C147" s="144"/>
      <c r="D147" s="138"/>
      <c r="E147" s="144"/>
      <c r="F147" s="144"/>
      <c r="G147" s="144"/>
      <c r="H147" s="52"/>
      <c r="I147" s="53"/>
    </row>
    <row r="148" spans="1:9">
      <c r="A148" s="7"/>
      <c r="B148" s="7"/>
      <c r="C148" s="144"/>
      <c r="D148" s="138"/>
      <c r="E148" s="144"/>
      <c r="F148" s="144"/>
      <c r="G148" s="144"/>
      <c r="H148" s="52"/>
      <c r="I148" s="53"/>
    </row>
    <row r="149" spans="1:9">
      <c r="A149" s="7"/>
      <c r="B149" s="7"/>
      <c r="C149" s="144"/>
      <c r="D149" s="138"/>
      <c r="E149" s="144"/>
      <c r="F149" s="144"/>
      <c r="G149" s="144"/>
      <c r="H149" s="52"/>
      <c r="I149" s="53"/>
    </row>
    <row r="150" spans="1:9">
      <c r="A150" s="4"/>
      <c r="B150" s="4"/>
      <c r="C150" s="52"/>
      <c r="D150" s="53"/>
      <c r="E150" s="52"/>
      <c r="F150" s="52"/>
      <c r="G150" s="52"/>
      <c r="H150" s="52"/>
      <c r="I150" s="53"/>
    </row>
    <row r="158" spans="1:9">
      <c r="A158" s="192" t="str">
        <f>A8</f>
        <v>LAPORAN AKHIR SEMESTER</v>
      </c>
      <c r="B158" s="192"/>
      <c r="C158" s="192"/>
      <c r="D158" s="192"/>
      <c r="E158" s="192"/>
      <c r="F158" s="192"/>
      <c r="G158" s="192"/>
      <c r="H158" s="192"/>
      <c r="I158" s="192"/>
    </row>
    <row r="159" spans="1:9">
      <c r="A159" s="192" t="str">
        <f>A9</f>
        <v>SMP-IT KHAIRUNNAS BENGKULU</v>
      </c>
      <c r="B159" s="192"/>
      <c r="C159" s="192"/>
      <c r="D159" s="192"/>
      <c r="E159" s="192"/>
      <c r="F159" s="192"/>
      <c r="G159" s="192"/>
      <c r="H159" s="192"/>
      <c r="I159" s="192"/>
    </row>
    <row r="160" spans="1:9">
      <c r="A160" s="4"/>
      <c r="B160" s="4"/>
      <c r="C160" s="4"/>
      <c r="D160" s="5"/>
      <c r="E160" s="4"/>
      <c r="F160" s="4"/>
      <c r="G160" s="4"/>
      <c r="H160" s="4"/>
      <c r="I160" s="5"/>
    </row>
    <row r="161" spans="1:9">
      <c r="A161" s="144" t="s">
        <v>113</v>
      </c>
      <c r="B161" s="144" t="str">
        <f>('ENTRI DATA'!B8)</f>
        <v>M. Fathurrahman SP</v>
      </c>
      <c r="C161" s="4"/>
      <c r="D161" s="5"/>
      <c r="E161" s="7"/>
      <c r="F161" s="7" t="str">
        <f>F11</f>
        <v xml:space="preserve">    Kelas/ Semester   : VII/2 (DUA)</v>
      </c>
      <c r="G161" s="7"/>
      <c r="H161" s="7"/>
      <c r="I161" s="5"/>
    </row>
    <row r="162" spans="1:9">
      <c r="A162" s="7" t="s">
        <v>120</v>
      </c>
      <c r="B162" s="151" t="str">
        <f>('ENTRI DATA'!C8)</f>
        <v>0030776563</v>
      </c>
      <c r="C162" s="7"/>
      <c r="D162" s="5"/>
      <c r="E162" s="4"/>
      <c r="F162" s="7" t="str">
        <f>F12</f>
        <v xml:space="preserve">    Tahun Pelajaran   : 2015/2016</v>
      </c>
      <c r="G162" s="7"/>
      <c r="H162" s="7"/>
      <c r="I162" s="5"/>
    </row>
    <row r="163" spans="1:9">
      <c r="A163" s="7"/>
      <c r="B163" s="4"/>
      <c r="C163" s="4"/>
      <c r="D163" s="5"/>
      <c r="E163" s="4"/>
      <c r="F163" s="4"/>
      <c r="G163" s="4"/>
      <c r="H163" s="4"/>
      <c r="I163" s="5"/>
    </row>
    <row r="164" spans="1:9">
      <c r="A164" s="8" t="s">
        <v>0</v>
      </c>
      <c r="B164" s="9" t="s">
        <v>1</v>
      </c>
      <c r="C164" s="10" t="s">
        <v>2</v>
      </c>
      <c r="D164" s="213" t="s">
        <v>3</v>
      </c>
      <c r="E164" s="214"/>
      <c r="F164" s="214"/>
      <c r="G164" s="214"/>
      <c r="H164" s="214"/>
      <c r="I164" s="9" t="s">
        <v>4</v>
      </c>
    </row>
    <row r="165" spans="1:9">
      <c r="A165" s="11"/>
      <c r="B165" s="12"/>
      <c r="C165" s="13" t="s">
        <v>5</v>
      </c>
      <c r="D165" s="215" t="s">
        <v>6</v>
      </c>
      <c r="E165" s="215"/>
      <c r="F165" s="215" t="s">
        <v>7</v>
      </c>
      <c r="G165" s="215"/>
      <c r="H165" s="13" t="s">
        <v>8</v>
      </c>
      <c r="I165" s="12"/>
    </row>
    <row r="166" spans="1:9">
      <c r="A166" s="15"/>
      <c r="B166" s="16"/>
      <c r="C166" s="17" t="s">
        <v>9</v>
      </c>
      <c r="D166" s="14" t="s">
        <v>10</v>
      </c>
      <c r="E166" s="14" t="s">
        <v>11</v>
      </c>
      <c r="F166" s="14" t="s">
        <v>10</v>
      </c>
      <c r="G166" s="14" t="s">
        <v>11</v>
      </c>
      <c r="H166" s="17"/>
      <c r="I166" s="16"/>
    </row>
    <row r="167" spans="1:9">
      <c r="A167" s="18">
        <v>1</v>
      </c>
      <c r="B167" s="19" t="s">
        <v>12</v>
      </c>
      <c r="C167" s="20">
        <v>75</v>
      </c>
      <c r="D167" s="21">
        <f>('ENTRI DATA'!D8)</f>
        <v>80</v>
      </c>
      <c r="E167" s="19" t="str">
        <f>[1]!terbilang(D167)</f>
        <v xml:space="preserve"> delapan puluh</v>
      </c>
      <c r="F167" s="21">
        <f>('ENTRI DATA'!E8)</f>
        <v>90</v>
      </c>
      <c r="G167" s="127" t="str">
        <f>[1]!terbilang(F167)</f>
        <v xml:space="preserve"> sembilan puluh</v>
      </c>
      <c r="H167" s="21" t="str">
        <f>('ENTRI DATA'!F8)</f>
        <v>A</v>
      </c>
      <c r="I167" s="20" t="str">
        <f>IF(AND(D167&gt;=75,F167&gt;=75),"Tuntas","Belum Tuntas")</f>
        <v>Tuntas</v>
      </c>
    </row>
    <row r="168" spans="1:9">
      <c r="A168" s="18">
        <v>2</v>
      </c>
      <c r="B168" s="19" t="s">
        <v>14</v>
      </c>
      <c r="C168" s="20">
        <v>75</v>
      </c>
      <c r="D168" s="21">
        <f>('ENTRI DATA'!G8)</f>
        <v>77</v>
      </c>
      <c r="E168" s="19" t="str">
        <f>[1]!terbilang(D168)</f>
        <v xml:space="preserve"> tujuh puluh tujuh</v>
      </c>
      <c r="F168" s="21" t="str">
        <f>('ENTRI DATA'!H8)</f>
        <v>-</v>
      </c>
      <c r="G168" s="127" t="s">
        <v>52</v>
      </c>
      <c r="H168" s="21" t="str">
        <f>('ENTRI DATA'!I8)</f>
        <v>A</v>
      </c>
      <c r="I168" s="20" t="str">
        <f>IF(AND(D168&gt;=75,F168&gt;=75),"Tuntas","Belum Tuntas")</f>
        <v>Tuntas</v>
      </c>
    </row>
    <row r="169" spans="1:9">
      <c r="A169" s="18">
        <v>3</v>
      </c>
      <c r="B169" s="19" t="s">
        <v>15</v>
      </c>
      <c r="C169" s="20">
        <v>75</v>
      </c>
      <c r="D169" s="21">
        <f>('ENTRI DATA'!J8)</f>
        <v>85</v>
      </c>
      <c r="E169" s="19" t="str">
        <f>[1]!terbilang(D169)</f>
        <v xml:space="preserve"> delapan puluh lima</v>
      </c>
      <c r="F169" s="21">
        <f>('ENTRI DATA'!K8)</f>
        <v>87</v>
      </c>
      <c r="G169" s="127" t="str">
        <f>[1]!terbilang(F169)</f>
        <v xml:space="preserve"> delapan puluh tujuh</v>
      </c>
      <c r="H169" s="21" t="str">
        <f>('ENTRI DATA'!L8)</f>
        <v>A</v>
      </c>
      <c r="I169" s="20" t="str">
        <f t="shared" ref="I169:I173" si="2">IF(AND(D169&gt;=75,F169&gt;=75),"Tuntas","Belum Tuntas")</f>
        <v>Tuntas</v>
      </c>
    </row>
    <row r="170" spans="1:9">
      <c r="A170" s="18">
        <v>4</v>
      </c>
      <c r="B170" s="19" t="s">
        <v>17</v>
      </c>
      <c r="C170" s="20">
        <v>75</v>
      </c>
      <c r="D170" s="21">
        <f>('ENTRI DATA'!M8)</f>
        <v>81</v>
      </c>
      <c r="E170" s="19" t="str">
        <f>[1]!terbilang(D170)</f>
        <v xml:space="preserve"> delapan puluh satu</v>
      </c>
      <c r="F170" s="21">
        <f>('ENTRI DATA'!N8)</f>
        <v>88</v>
      </c>
      <c r="G170" s="127" t="str">
        <f>[1]!terbilang(F170)</f>
        <v xml:space="preserve"> delapan puluh delapan</v>
      </c>
      <c r="H170" s="21" t="str">
        <f>('ENTRI DATA'!O8)</f>
        <v>A</v>
      </c>
      <c r="I170" s="20" t="str">
        <f t="shared" si="2"/>
        <v>Tuntas</v>
      </c>
    </row>
    <row r="171" spans="1:9">
      <c r="A171" s="18">
        <v>5</v>
      </c>
      <c r="B171" s="19" t="s">
        <v>18</v>
      </c>
      <c r="C171" s="20">
        <v>75</v>
      </c>
      <c r="D171" s="21">
        <f>('ENTRI DATA'!P8)</f>
        <v>75</v>
      </c>
      <c r="E171" s="19" t="str">
        <f>[1]!terbilang(D171)</f>
        <v xml:space="preserve"> tujuh puluh lima</v>
      </c>
      <c r="F171" s="21" t="s">
        <v>52</v>
      </c>
      <c r="G171" s="81" t="s">
        <v>52</v>
      </c>
      <c r="H171" s="21" t="str">
        <f>('ENTRI DATA'!Q8)</f>
        <v>B</v>
      </c>
      <c r="I171" s="20" t="str">
        <f t="shared" si="2"/>
        <v>Tuntas</v>
      </c>
    </row>
    <row r="172" spans="1:9">
      <c r="A172" s="18">
        <v>6</v>
      </c>
      <c r="B172" s="19" t="s">
        <v>19</v>
      </c>
      <c r="C172" s="20">
        <v>75</v>
      </c>
      <c r="D172" s="21">
        <f>('ENTRI DATA'!R8)</f>
        <v>81</v>
      </c>
      <c r="E172" s="19" t="str">
        <f>[1]!terbilang(D172)</f>
        <v xml:space="preserve"> delapan puluh satu</v>
      </c>
      <c r="F172" s="21">
        <f>('ENTRI DATA'!S8)</f>
        <v>86</v>
      </c>
      <c r="G172" s="81" t="str">
        <f>[1]!terbilang(F172)</f>
        <v xml:space="preserve"> delapan puluh enam</v>
      </c>
      <c r="H172" s="21" t="str">
        <f>('ENTRI DATA'!T8)</f>
        <v>A</v>
      </c>
      <c r="I172" s="20" t="str">
        <f t="shared" si="2"/>
        <v>Tuntas</v>
      </c>
    </row>
    <row r="173" spans="1:9" ht="15" customHeight="1">
      <c r="A173" s="18">
        <v>7</v>
      </c>
      <c r="B173" s="19" t="s">
        <v>20</v>
      </c>
      <c r="C173" s="20">
        <v>75</v>
      </c>
      <c r="D173" s="21">
        <f>('ENTRI DATA'!U8)</f>
        <v>85</v>
      </c>
      <c r="E173" s="19" t="str">
        <f>[1]!terbilang(D173)</f>
        <v xml:space="preserve"> delapan puluh lima</v>
      </c>
      <c r="F173" s="21" t="s">
        <v>52</v>
      </c>
      <c r="G173" s="81" t="s">
        <v>52</v>
      </c>
      <c r="H173" s="21" t="str">
        <f>('ENTRI DATA'!V8)</f>
        <v>A</v>
      </c>
      <c r="I173" s="20" t="str">
        <f t="shared" si="2"/>
        <v>Tuntas</v>
      </c>
    </row>
    <row r="174" spans="1:9" ht="17.25" customHeight="1">
      <c r="A174" s="22">
        <v>8</v>
      </c>
      <c r="B174" s="23" t="s">
        <v>21</v>
      </c>
      <c r="C174" s="20">
        <v>75</v>
      </c>
      <c r="D174" s="120">
        <f>('ENTRI DATA'!W8)</f>
        <v>81</v>
      </c>
      <c r="E174" s="19" t="str">
        <f>[1]!terbilang(D174)</f>
        <v xml:space="preserve"> delapan puluh satu</v>
      </c>
      <c r="F174" s="120">
        <f>('ENTRI DATA'!X8)</f>
        <v>85</v>
      </c>
      <c r="G174" s="128" t="str">
        <f>[1]!terbilang(F174)</f>
        <v xml:space="preserve"> delapan puluh lima</v>
      </c>
      <c r="H174" s="120" t="str">
        <f>('ENTRI DATA'!Y8)</f>
        <v>B</v>
      </c>
      <c r="I174" s="20" t="str">
        <f>IF(AND(D174&gt;=75,F174&gt;=75),"Tuntas","Belum Tuntas")</f>
        <v>Tuntas</v>
      </c>
    </row>
    <row r="175" spans="1:9" ht="12.75" customHeight="1">
      <c r="A175" s="79">
        <v>9</v>
      </c>
      <c r="B175" s="85" t="s">
        <v>63</v>
      </c>
      <c r="C175" s="207">
        <v>75</v>
      </c>
      <c r="D175" s="207">
        <f>('ENTRI DATA'!Z8)</f>
        <v>79</v>
      </c>
      <c r="E175" s="211" t="str">
        <f>[1]!terbilang(D175)</f>
        <v xml:space="preserve"> tujuh puluh sembilan</v>
      </c>
      <c r="F175" s="207">
        <f>('ENTRI DATA'!AA8)</f>
        <v>80</v>
      </c>
      <c r="G175" s="211" t="str">
        <f>[1]!terbilang(F175)</f>
        <v xml:space="preserve"> delapan puluh</v>
      </c>
      <c r="H175" s="207" t="str">
        <f>('ENTRI DATA'!AB8)</f>
        <v>A</v>
      </c>
      <c r="I175" s="207" t="str">
        <f>IF(AND(D175&gt;=75,F175&gt;=75),"Tuntas","Belum Tuntas")</f>
        <v>Tuntas</v>
      </c>
    </row>
    <row r="176" spans="1:9" ht="15.75" customHeight="1">
      <c r="A176" s="92"/>
      <c r="B176" s="86" t="s">
        <v>61</v>
      </c>
      <c r="C176" s="208"/>
      <c r="D176" s="208"/>
      <c r="E176" s="212"/>
      <c r="F176" s="208"/>
      <c r="G176" s="212"/>
      <c r="H176" s="208"/>
      <c r="I176" s="208"/>
    </row>
    <row r="177" spans="1:9" ht="18" customHeight="1">
      <c r="A177" s="22">
        <v>10</v>
      </c>
      <c r="B177" s="85" t="s">
        <v>111</v>
      </c>
      <c r="C177" s="207">
        <v>75</v>
      </c>
      <c r="D177" s="207">
        <f>('ENTRI DATA'!AC8)</f>
        <v>75</v>
      </c>
      <c r="E177" s="211" t="str">
        <f>[1]!terbilang(D177)</f>
        <v xml:space="preserve"> tujuh puluh lima</v>
      </c>
      <c r="F177" s="207">
        <f>('ENTRI DATA'!AD8)</f>
        <v>79</v>
      </c>
      <c r="G177" s="211" t="str">
        <f>[1]!terbilang(F177)</f>
        <v xml:space="preserve"> tujuh puluh sembilan</v>
      </c>
      <c r="H177" s="207" t="str">
        <f>('ENTRI DATA'!AE8)</f>
        <v>B</v>
      </c>
      <c r="I177" s="207" t="str">
        <f>IF(AND(D177&gt;=75,F177&gt;=75),"Tuntas","Belum Tuntas")</f>
        <v>Tuntas</v>
      </c>
    </row>
    <row r="178" spans="1:9">
      <c r="A178" s="26"/>
      <c r="B178" s="86" t="s">
        <v>112</v>
      </c>
      <c r="C178" s="208"/>
      <c r="D178" s="208"/>
      <c r="E178" s="212"/>
      <c r="F178" s="208"/>
      <c r="G178" s="212"/>
      <c r="H178" s="208"/>
      <c r="I178" s="208"/>
    </row>
    <row r="179" spans="1:9">
      <c r="A179" s="29" t="s">
        <v>55</v>
      </c>
      <c r="B179" s="82" t="s">
        <v>59</v>
      </c>
      <c r="C179" s="67"/>
      <c r="D179" s="63"/>
      <c r="E179" s="143"/>
      <c r="F179" s="63"/>
      <c r="G179" s="123"/>
      <c r="H179" s="63"/>
      <c r="I179" s="28"/>
    </row>
    <row r="180" spans="1:9">
      <c r="A180" s="207">
        <v>11</v>
      </c>
      <c r="B180" s="219" t="s">
        <v>57</v>
      </c>
      <c r="C180" s="207">
        <v>75</v>
      </c>
      <c r="D180" s="207">
        <f>('ENTRI DATA'!AF8)</f>
        <v>85</v>
      </c>
      <c r="E180" s="211" t="str">
        <f>[1]!terbilang(D180)</f>
        <v xml:space="preserve"> delapan puluh lima</v>
      </c>
      <c r="F180" s="207">
        <f>('ENTRI DATA'!AG8)</f>
        <v>85</v>
      </c>
      <c r="G180" s="211" t="str">
        <f>[1]!terbilang(F180)</f>
        <v xml:space="preserve"> delapan puluh lima</v>
      </c>
      <c r="H180" s="207" t="str">
        <f>('ENTRI DATA'!AH8)</f>
        <v>A</v>
      </c>
      <c r="I180" s="207" t="str">
        <f>IF(AND(D180&gt;=75,F180&gt;=75),"Tuntas","Belum Tuntas")</f>
        <v>Tuntas</v>
      </c>
    </row>
    <row r="181" spans="1:9">
      <c r="A181" s="208"/>
      <c r="B181" s="220"/>
      <c r="C181" s="208"/>
      <c r="D181" s="208"/>
      <c r="E181" s="212"/>
      <c r="F181" s="208"/>
      <c r="G181" s="212"/>
      <c r="H181" s="208"/>
      <c r="I181" s="208"/>
    </row>
    <row r="182" spans="1:9">
      <c r="A182" s="18">
        <v>13</v>
      </c>
      <c r="B182" s="27" t="s">
        <v>22</v>
      </c>
      <c r="C182" s="20">
        <v>75</v>
      </c>
      <c r="D182" s="21">
        <f>('ENTRI DATA'!AI8)</f>
        <v>80</v>
      </c>
      <c r="E182" s="81" t="str">
        <f>[1]!terbilang(D182)</f>
        <v xml:space="preserve"> delapan puluh</v>
      </c>
      <c r="F182" s="21">
        <f>('ENTRI DATA'!AJ8)</f>
        <v>80</v>
      </c>
      <c r="G182" s="81" t="str">
        <f>[1]!terbilang(F182)</f>
        <v xml:space="preserve"> delapan puluh</v>
      </c>
      <c r="H182" s="21" t="str">
        <f>('ENTRI DATA'!AK8)</f>
        <v>A</v>
      </c>
      <c r="I182" s="109" t="str">
        <f>IF(AND(D182&gt;=75,F182&gt;=75),"Tuntas","Belum Tuntas")</f>
        <v>Tuntas</v>
      </c>
    </row>
    <row r="183" spans="1:9">
      <c r="A183" s="18">
        <v>14</v>
      </c>
      <c r="B183" s="27" t="s">
        <v>23</v>
      </c>
      <c r="C183" s="20">
        <v>75</v>
      </c>
      <c r="D183" s="21">
        <f>('ENTRI DATA'!AL8)</f>
        <v>83</v>
      </c>
      <c r="E183" s="81" t="str">
        <f>[1]!terbilang(D183)</f>
        <v xml:space="preserve"> delapan puluh tiga</v>
      </c>
      <c r="F183" s="21">
        <f>('ENTRI DATA'!AM8)</f>
        <v>89</v>
      </c>
      <c r="G183" s="81" t="str">
        <f>[1]!terbilang(F183)</f>
        <v xml:space="preserve"> delapan puluh sembilan</v>
      </c>
      <c r="H183" s="21" t="str">
        <f>('ENTRI DATA'!AN8)</f>
        <v>A</v>
      </c>
      <c r="I183" s="109" t="str">
        <f>IF(AND(D183&gt;=75,F183&gt;=75),"Tuntas","Belum Tuntas")</f>
        <v>Tuntas</v>
      </c>
    </row>
    <row r="184" spans="1:9">
      <c r="A184" s="18">
        <v>15</v>
      </c>
      <c r="B184" s="27" t="s">
        <v>24</v>
      </c>
      <c r="C184" s="20">
        <v>75</v>
      </c>
      <c r="D184" s="21">
        <f>('ENTRI DATA'!AO8)</f>
        <v>80</v>
      </c>
      <c r="E184" s="81" t="str">
        <f>[1]!terbilang(D184)</f>
        <v xml:space="preserve"> delapan puluh</v>
      </c>
      <c r="F184" s="21">
        <f>('ENTRI DATA'!AP8)</f>
        <v>80</v>
      </c>
      <c r="G184" s="127" t="str">
        <f>[1]!terbilang(F184)</f>
        <v xml:space="preserve"> delapan puluh</v>
      </c>
      <c r="H184" s="21" t="str">
        <f>('ENTRI DATA'!AQ8)</f>
        <v>B</v>
      </c>
      <c r="I184" s="109" t="str">
        <f>IF(AND(D184&gt;=75,F184&gt;=75),"Tuntas","Belum Tuntas")</f>
        <v>Tuntas</v>
      </c>
    </row>
    <row r="185" spans="1:9">
      <c r="A185" s="198" t="s">
        <v>25</v>
      </c>
      <c r="B185" s="199"/>
      <c r="C185" s="200"/>
      <c r="D185" s="21">
        <f>SUM(D167:D184)</f>
        <v>1127</v>
      </c>
      <c r="E185" s="19"/>
      <c r="F185" s="21">
        <f>SUM(F167:F184)</f>
        <v>929</v>
      </c>
      <c r="G185" s="19"/>
      <c r="H185" s="21"/>
      <c r="I185" s="21"/>
    </row>
    <row r="186" spans="1:9">
      <c r="A186" s="201" t="s">
        <v>26</v>
      </c>
      <c r="B186" s="202"/>
      <c r="C186" s="203"/>
      <c r="D186" s="90">
        <f>ROUND(AVERAGE(D167:D184),0)</f>
        <v>81</v>
      </c>
      <c r="E186" s="31" t="str">
        <f>[1]!terbilang(D186)</f>
        <v xml:space="preserve"> delapan puluh satu</v>
      </c>
      <c r="F186" s="89">
        <f>ROUND(AVERAGE(F167:F184),0)</f>
        <v>84</v>
      </c>
      <c r="G186" s="93" t="str">
        <f>[1]!terbilang(F186)</f>
        <v xml:space="preserve"> delapan puluh empat</v>
      </c>
      <c r="H186" s="25"/>
      <c r="I186" s="25"/>
    </row>
    <row r="187" spans="1:9">
      <c r="A187" s="201" t="s">
        <v>27</v>
      </c>
      <c r="B187" s="202"/>
      <c r="C187" s="203"/>
      <c r="D187" s="18">
        <f>peringkat!D7</f>
        <v>4</v>
      </c>
      <c r="E187" s="66" t="str">
        <f>[1]!terbilang(D187)</f>
        <v xml:space="preserve"> empat</v>
      </c>
      <c r="F187" s="32"/>
      <c r="G187" s="32"/>
      <c r="H187" s="33"/>
      <c r="I187" s="50"/>
    </row>
    <row r="188" spans="1:9">
      <c r="A188" s="218" t="s">
        <v>28</v>
      </c>
      <c r="B188" s="218"/>
      <c r="C188" s="34"/>
      <c r="D188" s="35"/>
      <c r="E188" s="34"/>
      <c r="F188" s="34"/>
      <c r="G188" s="34"/>
      <c r="H188" s="34"/>
      <c r="I188" s="35"/>
    </row>
    <row r="189" spans="1:9">
      <c r="A189" s="36" t="s">
        <v>0</v>
      </c>
      <c r="B189" s="204" t="s">
        <v>29</v>
      </c>
      <c r="C189" s="205"/>
      <c r="D189" s="206"/>
      <c r="E189" s="204" t="s">
        <v>4</v>
      </c>
      <c r="F189" s="205"/>
      <c r="G189" s="205"/>
      <c r="H189" s="205"/>
      <c r="I189" s="206"/>
    </row>
    <row r="190" spans="1:9">
      <c r="A190" s="37">
        <v>1</v>
      </c>
      <c r="B190" s="38" t="s">
        <v>30</v>
      </c>
      <c r="C190" s="39"/>
      <c r="D190" s="40"/>
      <c r="E190" s="188" t="s">
        <v>52</v>
      </c>
      <c r="F190" s="189"/>
      <c r="G190" s="189"/>
      <c r="H190" s="189"/>
      <c r="I190" s="190"/>
    </row>
    <row r="191" spans="1:9">
      <c r="A191" s="37">
        <v>2</v>
      </c>
      <c r="B191" s="42" t="s">
        <v>31</v>
      </c>
      <c r="C191" s="43"/>
      <c r="D191" s="44"/>
      <c r="E191" s="188" t="s">
        <v>52</v>
      </c>
      <c r="F191" s="189"/>
      <c r="G191" s="189"/>
      <c r="H191" s="189"/>
      <c r="I191" s="190"/>
    </row>
    <row r="192" spans="1:9">
      <c r="A192" s="37">
        <v>3</v>
      </c>
      <c r="B192" s="45" t="s">
        <v>32</v>
      </c>
      <c r="C192" s="46"/>
      <c r="D192" s="47"/>
      <c r="E192" s="188" t="s">
        <v>52</v>
      </c>
      <c r="F192" s="189"/>
      <c r="G192" s="189"/>
      <c r="H192" s="189"/>
      <c r="I192" s="190"/>
    </row>
    <row r="193" spans="1:9">
      <c r="A193" s="221" t="s">
        <v>33</v>
      </c>
      <c r="B193" s="221"/>
      <c r="C193" s="34"/>
      <c r="D193" s="35"/>
      <c r="E193" s="34"/>
      <c r="F193" s="34"/>
      <c r="G193" s="34"/>
      <c r="H193" s="34"/>
      <c r="I193" s="35"/>
    </row>
    <row r="194" spans="1:9">
      <c r="A194" s="55" t="s">
        <v>0</v>
      </c>
      <c r="B194" s="195" t="s">
        <v>34</v>
      </c>
      <c r="C194" s="196"/>
      <c r="D194" s="196"/>
      <c r="E194" s="197"/>
      <c r="F194" s="195" t="s">
        <v>4</v>
      </c>
      <c r="G194" s="196"/>
      <c r="H194" s="196"/>
      <c r="I194" s="197"/>
    </row>
    <row r="195" spans="1:9">
      <c r="A195" s="37">
        <v>1</v>
      </c>
      <c r="B195" s="56" t="s">
        <v>35</v>
      </c>
      <c r="C195" s="60"/>
      <c r="D195" s="59"/>
      <c r="E195" s="57"/>
      <c r="F195" s="188" t="s">
        <v>16</v>
      </c>
      <c r="G195" s="189"/>
      <c r="H195" s="189"/>
      <c r="I195" s="190"/>
    </row>
    <row r="196" spans="1:9">
      <c r="A196" s="37">
        <v>2</v>
      </c>
      <c r="B196" s="42" t="s">
        <v>36</v>
      </c>
      <c r="C196" s="43"/>
      <c r="D196" s="41"/>
      <c r="E196" s="58"/>
      <c r="F196" s="188" t="s">
        <v>16</v>
      </c>
      <c r="G196" s="189"/>
      <c r="H196" s="189"/>
      <c r="I196" s="190"/>
    </row>
    <row r="197" spans="1:9">
      <c r="A197" s="37">
        <v>3</v>
      </c>
      <c r="B197" s="56" t="s">
        <v>37</v>
      </c>
      <c r="C197" s="60"/>
      <c r="D197" s="59"/>
      <c r="E197" s="57"/>
      <c r="F197" s="188" t="s">
        <v>16</v>
      </c>
      <c r="G197" s="189"/>
      <c r="H197" s="189"/>
      <c r="I197" s="190"/>
    </row>
    <row r="198" spans="1:9">
      <c r="A198" s="37">
        <v>4</v>
      </c>
      <c r="B198" s="42" t="s">
        <v>38</v>
      </c>
      <c r="C198" s="43"/>
      <c r="D198" s="41"/>
      <c r="E198" s="58"/>
      <c r="F198" s="188" t="s">
        <v>16</v>
      </c>
      <c r="G198" s="189"/>
      <c r="H198" s="189"/>
      <c r="I198" s="190"/>
    </row>
    <row r="199" spans="1:9">
      <c r="A199" s="37">
        <v>5</v>
      </c>
      <c r="B199" s="56" t="s">
        <v>39</v>
      </c>
      <c r="C199" s="60"/>
      <c r="D199" s="59"/>
      <c r="E199" s="57"/>
      <c r="F199" s="188" t="s">
        <v>13</v>
      </c>
      <c r="G199" s="189"/>
      <c r="H199" s="189"/>
      <c r="I199" s="190"/>
    </row>
    <row r="200" spans="1:9">
      <c r="A200" s="37">
        <v>6</v>
      </c>
      <c r="B200" s="42" t="s">
        <v>40</v>
      </c>
      <c r="C200" s="43"/>
      <c r="D200" s="41"/>
      <c r="E200" s="58"/>
      <c r="F200" s="188" t="s">
        <v>16</v>
      </c>
      <c r="G200" s="189"/>
      <c r="H200" s="189"/>
      <c r="I200" s="190"/>
    </row>
    <row r="201" spans="1:9">
      <c r="A201" s="37">
        <v>7</v>
      </c>
      <c r="B201" s="56" t="s">
        <v>41</v>
      </c>
      <c r="C201" s="60"/>
      <c r="D201" s="59"/>
      <c r="E201" s="57"/>
      <c r="F201" s="188" t="s">
        <v>16</v>
      </c>
      <c r="G201" s="189"/>
      <c r="H201" s="189"/>
      <c r="I201" s="190"/>
    </row>
    <row r="202" spans="1:9">
      <c r="A202" s="37">
        <v>8</v>
      </c>
      <c r="B202" s="42" t="s">
        <v>42</v>
      </c>
      <c r="C202" s="43"/>
      <c r="D202" s="41"/>
      <c r="E202" s="58"/>
      <c r="F202" s="188" t="s">
        <v>13</v>
      </c>
      <c r="G202" s="189"/>
      <c r="H202" s="189"/>
      <c r="I202" s="190"/>
    </row>
    <row r="204" spans="1:9">
      <c r="A204" s="4"/>
      <c r="B204" s="4"/>
      <c r="C204" s="52"/>
      <c r="D204" s="53"/>
      <c r="E204" s="52"/>
      <c r="F204" s="52"/>
      <c r="G204" s="52"/>
      <c r="H204" s="52"/>
      <c r="I204" s="53"/>
    </row>
    <row r="205" spans="1:9">
      <c r="A205" s="7"/>
      <c r="B205" s="7"/>
      <c r="C205" s="7"/>
      <c r="D205" s="3"/>
      <c r="E205" s="7"/>
      <c r="G205" s="7" t="str">
        <f>G54</f>
        <v>Bengkulu, 18 Juni 2016</v>
      </c>
      <c r="H205" s="7"/>
      <c r="I205" s="53"/>
    </row>
    <row r="206" spans="1:9">
      <c r="A206" s="7" t="s">
        <v>43</v>
      </c>
      <c r="B206" s="7"/>
      <c r="D206" s="1"/>
      <c r="G206" s="7" t="s">
        <v>44</v>
      </c>
      <c r="H206" s="3"/>
      <c r="I206" s="7"/>
    </row>
    <row r="207" spans="1:9">
      <c r="A207" s="7" t="s">
        <v>45</v>
      </c>
      <c r="B207" s="7"/>
      <c r="D207" s="1"/>
      <c r="G207" s="7"/>
      <c r="H207" s="3"/>
      <c r="I207" s="7"/>
    </row>
    <row r="208" spans="1:9">
      <c r="A208" s="7"/>
      <c r="B208" s="7"/>
      <c r="D208" s="1"/>
      <c r="G208" s="7"/>
      <c r="H208" s="3"/>
      <c r="I208" s="7"/>
    </row>
    <row r="209" spans="1:18">
      <c r="A209" s="7"/>
      <c r="B209" s="7"/>
      <c r="D209" s="1"/>
      <c r="G209" s="7"/>
      <c r="H209" s="3"/>
      <c r="I209" s="7"/>
    </row>
    <row r="210" spans="1:18">
      <c r="A210" s="7" t="s">
        <v>46</v>
      </c>
      <c r="B210" s="7"/>
      <c r="D210" s="1"/>
      <c r="G210" s="70" t="str">
        <f>G59</f>
        <v>Anas Firdaus</v>
      </c>
      <c r="H210" s="61"/>
      <c r="I210" s="6"/>
    </row>
    <row r="211" spans="1:18">
      <c r="A211" s="4"/>
      <c r="B211" s="4"/>
      <c r="C211" s="52"/>
      <c r="D211" s="53"/>
      <c r="E211" s="52"/>
      <c r="F211" s="52"/>
      <c r="G211" s="52"/>
      <c r="H211" s="52"/>
      <c r="I211" s="53"/>
    </row>
    <row r="212" spans="1:18">
      <c r="A212" s="4"/>
      <c r="B212" s="4"/>
      <c r="C212" s="191" t="s">
        <v>47</v>
      </c>
      <c r="D212" s="191"/>
      <c r="E212" s="191"/>
      <c r="F212" s="52"/>
      <c r="G212" s="52"/>
      <c r="H212" s="52"/>
      <c r="I212" s="53"/>
    </row>
    <row r="213" spans="1:18">
      <c r="A213" s="4"/>
      <c r="B213" s="4"/>
      <c r="C213" s="192" t="s">
        <v>48</v>
      </c>
      <c r="D213" s="192"/>
      <c r="E213" s="192"/>
      <c r="F213" s="52"/>
      <c r="G213" s="52"/>
      <c r="H213" s="52"/>
      <c r="I213" s="53"/>
    </row>
    <row r="214" spans="1:18">
      <c r="A214" s="4"/>
      <c r="B214" s="4"/>
      <c r="C214" s="7"/>
      <c r="D214" s="53"/>
      <c r="E214" s="52"/>
      <c r="F214" s="52"/>
      <c r="G214" s="52"/>
      <c r="H214" s="52"/>
      <c r="I214" s="53"/>
    </row>
    <row r="215" spans="1:18">
      <c r="A215" s="4"/>
      <c r="B215" s="4"/>
      <c r="C215" s="7"/>
      <c r="D215" s="53"/>
      <c r="E215" s="52"/>
      <c r="F215" s="52"/>
      <c r="G215" s="52"/>
      <c r="H215" s="52"/>
      <c r="I215" s="53"/>
    </row>
    <row r="216" spans="1:18">
      <c r="A216" s="4"/>
      <c r="B216" s="4"/>
      <c r="C216" s="7"/>
      <c r="D216" s="53"/>
      <c r="E216" s="52"/>
      <c r="F216" s="52"/>
      <c r="G216" s="52"/>
      <c r="H216" s="52"/>
      <c r="I216" s="53"/>
    </row>
    <row r="217" spans="1:18">
      <c r="A217" s="4"/>
      <c r="B217" s="4"/>
      <c r="C217" s="193" t="str">
        <f>C65</f>
        <v>Yemmi,SE,M.T.Pd</v>
      </c>
      <c r="D217" s="193"/>
      <c r="E217" s="193"/>
      <c r="F217" s="52"/>
      <c r="G217" s="52"/>
      <c r="H217" s="52"/>
      <c r="I217" s="53"/>
    </row>
    <row r="218" spans="1:18">
      <c r="M218" s="2"/>
      <c r="R218" s="2"/>
    </row>
    <row r="219" spans="1:18">
      <c r="M219" s="2"/>
      <c r="R219" s="2"/>
    </row>
    <row r="220" spans="1:18">
      <c r="M220" s="2"/>
      <c r="R220" s="2"/>
    </row>
    <row r="221" spans="1:18">
      <c r="M221" s="2"/>
      <c r="R221" s="2"/>
    </row>
    <row r="222" spans="1:18">
      <c r="M222" s="2"/>
      <c r="R222" s="2"/>
    </row>
    <row r="226" spans="1:9">
      <c r="A226" s="4"/>
      <c r="B226" s="4"/>
      <c r="C226" s="52"/>
      <c r="D226" s="53"/>
      <c r="E226" s="52"/>
      <c r="F226" s="52"/>
      <c r="G226" s="52"/>
      <c r="H226" s="52"/>
      <c r="I226" s="53"/>
    </row>
    <row r="228" spans="1:9">
      <c r="A228" s="1" t="s">
        <v>54</v>
      </c>
    </row>
    <row r="233" spans="1:9">
      <c r="A233" s="192" t="str">
        <f>A83</f>
        <v>LAPORAN AKHIR SEMESTER</v>
      </c>
      <c r="B233" s="192"/>
      <c r="C233" s="192"/>
      <c r="D233" s="192"/>
      <c r="E233" s="192"/>
      <c r="F233" s="192"/>
      <c r="G233" s="192"/>
      <c r="H233" s="192"/>
      <c r="I233" s="192"/>
    </row>
    <row r="234" spans="1:9">
      <c r="A234" s="192" t="str">
        <f>A9</f>
        <v>SMP-IT KHAIRUNNAS BENGKULU</v>
      </c>
      <c r="B234" s="192"/>
      <c r="C234" s="192"/>
      <c r="D234" s="192"/>
      <c r="E234" s="192"/>
      <c r="F234" s="192"/>
      <c r="G234" s="192"/>
      <c r="H234" s="192"/>
      <c r="I234" s="192"/>
    </row>
    <row r="235" spans="1:9">
      <c r="A235" s="4"/>
      <c r="B235" s="4"/>
      <c r="C235" s="4"/>
      <c r="D235" s="5"/>
      <c r="E235" s="4"/>
      <c r="F235" s="4"/>
      <c r="G235" s="4"/>
      <c r="H235" s="4"/>
      <c r="I235" s="5"/>
    </row>
    <row r="236" spans="1:9">
      <c r="A236" s="144" t="s">
        <v>113</v>
      </c>
      <c r="B236" s="144" t="str">
        <f>('ENTRI DATA'!B9)</f>
        <v>M. Zaky Fathurahim</v>
      </c>
      <c r="C236" s="4"/>
      <c r="D236" s="5"/>
      <c r="E236" s="7"/>
      <c r="F236" s="7" t="str">
        <f>F86</f>
        <v xml:space="preserve">    Kelas/ Semester   : VII/2 (DUA)</v>
      </c>
      <c r="G236" s="7"/>
      <c r="H236" s="7"/>
      <c r="I236" s="5"/>
    </row>
    <row r="237" spans="1:9">
      <c r="A237" s="7" t="s">
        <v>120</v>
      </c>
      <c r="B237" s="151" t="str">
        <f>('ENTRI DATA'!C9)</f>
        <v>0030776563</v>
      </c>
      <c r="C237" s="7"/>
      <c r="D237" s="5"/>
      <c r="E237" s="4"/>
      <c r="F237" s="7" t="str">
        <f>F87</f>
        <v xml:space="preserve">    Tahun Pelajaran   : 2015/2016</v>
      </c>
      <c r="G237" s="7"/>
      <c r="H237" s="7"/>
      <c r="I237" s="5"/>
    </row>
    <row r="238" spans="1:9">
      <c r="A238" s="7"/>
      <c r="B238" s="7"/>
      <c r="C238" s="4"/>
      <c r="D238" s="5"/>
      <c r="E238" s="4"/>
      <c r="F238" s="4"/>
      <c r="G238" s="4"/>
      <c r="H238" s="4"/>
      <c r="I238" s="5"/>
    </row>
    <row r="239" spans="1:9">
      <c r="A239" s="8" t="s">
        <v>0</v>
      </c>
      <c r="B239" s="9" t="s">
        <v>1</v>
      </c>
      <c r="C239" s="10" t="s">
        <v>2</v>
      </c>
      <c r="D239" s="213" t="s">
        <v>3</v>
      </c>
      <c r="E239" s="214"/>
      <c r="F239" s="214"/>
      <c r="G239" s="214"/>
      <c r="H239" s="214"/>
      <c r="I239" s="9" t="s">
        <v>4</v>
      </c>
    </row>
    <row r="240" spans="1:9">
      <c r="A240" s="11"/>
      <c r="B240" s="12"/>
      <c r="C240" s="13" t="s">
        <v>5</v>
      </c>
      <c r="D240" s="215" t="s">
        <v>6</v>
      </c>
      <c r="E240" s="215"/>
      <c r="F240" s="215" t="s">
        <v>7</v>
      </c>
      <c r="G240" s="215"/>
      <c r="H240" s="13" t="s">
        <v>8</v>
      </c>
      <c r="I240" s="12"/>
    </row>
    <row r="241" spans="1:9">
      <c r="A241" s="15"/>
      <c r="B241" s="16"/>
      <c r="C241" s="17" t="s">
        <v>9</v>
      </c>
      <c r="D241" s="14" t="s">
        <v>10</v>
      </c>
      <c r="E241" s="14" t="s">
        <v>11</v>
      </c>
      <c r="F241" s="14" t="s">
        <v>10</v>
      </c>
      <c r="G241" s="14" t="s">
        <v>11</v>
      </c>
      <c r="H241" s="17"/>
      <c r="I241" s="16"/>
    </row>
    <row r="242" spans="1:9">
      <c r="A242" s="18">
        <v>1</v>
      </c>
      <c r="B242" s="19" t="s">
        <v>12</v>
      </c>
      <c r="C242" s="20">
        <v>75</v>
      </c>
      <c r="D242" s="21">
        <f>('ENTRI DATA'!D9)</f>
        <v>80</v>
      </c>
      <c r="E242" s="19" t="str">
        <f>[1]!terbilang(D242)</f>
        <v xml:space="preserve"> delapan puluh</v>
      </c>
      <c r="F242" s="21">
        <f>('ENTRI DATA'!E9)</f>
        <v>85</v>
      </c>
      <c r="G242" s="127" t="str">
        <f>[1]!terbilang(F242)</f>
        <v xml:space="preserve"> delapan puluh lima</v>
      </c>
      <c r="H242" s="21" t="str">
        <f>('ENTRI DATA'!F9)</f>
        <v>A</v>
      </c>
      <c r="I242" s="20" t="str">
        <f>IF(AND(D242&gt;=75,F242&gt;=75),"Tuntas","Belum Tuntas")</f>
        <v>Tuntas</v>
      </c>
    </row>
    <row r="243" spans="1:9">
      <c r="A243" s="18">
        <v>2</v>
      </c>
      <c r="B243" s="19" t="s">
        <v>14</v>
      </c>
      <c r="C243" s="20">
        <v>75</v>
      </c>
      <c r="D243" s="21">
        <f>('ENTRI DATA'!G9)</f>
        <v>77</v>
      </c>
      <c r="E243" s="19" t="str">
        <f>[1]!terbilang(D243)</f>
        <v xml:space="preserve"> tujuh puluh tujuh</v>
      </c>
      <c r="F243" s="21" t="str">
        <f>('ENTRI DATA'!H9)</f>
        <v>-</v>
      </c>
      <c r="G243" s="127" t="s">
        <v>52</v>
      </c>
      <c r="H243" s="21" t="str">
        <f>('ENTRI DATA'!I9)</f>
        <v>B</v>
      </c>
      <c r="I243" s="20" t="str">
        <f>IF(AND(D243&gt;=75,F243&gt;=75),"Tuntas","Belum Tuntas")</f>
        <v>Tuntas</v>
      </c>
    </row>
    <row r="244" spans="1:9" ht="15" customHeight="1">
      <c r="A244" s="18">
        <v>3</v>
      </c>
      <c r="B244" s="19" t="s">
        <v>15</v>
      </c>
      <c r="C244" s="20">
        <v>75</v>
      </c>
      <c r="D244" s="21">
        <f>('ENTRI DATA'!J9)</f>
        <v>78</v>
      </c>
      <c r="E244" s="19" t="str">
        <f>[1]!terbilang(D244)</f>
        <v xml:space="preserve"> tujuh puluh delapan</v>
      </c>
      <c r="F244" s="21">
        <f>('ENTRI DATA'!K9)</f>
        <v>80</v>
      </c>
      <c r="G244" s="127" t="str">
        <f>[1]!terbilang(F244)</f>
        <v xml:space="preserve"> delapan puluh</v>
      </c>
      <c r="H244" s="21" t="str">
        <f>('ENTRI DATA'!L9)</f>
        <v>B</v>
      </c>
      <c r="I244" s="20" t="str">
        <f t="shared" ref="I244:I248" si="3">IF(AND(D244&gt;=75,F244&gt;=75),"Tuntas","Belum Tuntas")</f>
        <v>Tuntas</v>
      </c>
    </row>
    <row r="245" spans="1:9">
      <c r="A245" s="18">
        <v>4</v>
      </c>
      <c r="B245" s="19" t="s">
        <v>17</v>
      </c>
      <c r="C245" s="20">
        <v>75</v>
      </c>
      <c r="D245" s="21">
        <f>('ENTRI DATA'!M9)</f>
        <v>78</v>
      </c>
      <c r="E245" s="19" t="str">
        <f>[1]!terbilang(D245)</f>
        <v xml:space="preserve"> tujuh puluh delapan</v>
      </c>
      <c r="F245" s="21">
        <f>('ENTRI DATA'!N9)</f>
        <v>85</v>
      </c>
      <c r="G245" s="127" t="str">
        <f>[1]!terbilang(F245)</f>
        <v xml:space="preserve"> delapan puluh lima</v>
      </c>
      <c r="H245" s="21" t="str">
        <f>('ENTRI DATA'!O9)</f>
        <v>A</v>
      </c>
      <c r="I245" s="20" t="str">
        <f t="shared" si="3"/>
        <v>Tuntas</v>
      </c>
    </row>
    <row r="246" spans="1:9">
      <c r="A246" s="18">
        <v>5</v>
      </c>
      <c r="B246" s="19" t="s">
        <v>18</v>
      </c>
      <c r="C246" s="20">
        <v>75</v>
      </c>
      <c r="D246" s="21">
        <f>('ENTRI DATA'!P9)</f>
        <v>75</v>
      </c>
      <c r="E246" s="19" t="str">
        <f>[1]!terbilang(D246)</f>
        <v xml:space="preserve"> tujuh puluh lima</v>
      </c>
      <c r="F246" s="21" t="s">
        <v>52</v>
      </c>
      <c r="G246" s="81" t="s">
        <v>52</v>
      </c>
      <c r="H246" s="21" t="str">
        <f>('ENTRI DATA'!Q9)</f>
        <v>B</v>
      </c>
      <c r="I246" s="20" t="str">
        <f t="shared" si="3"/>
        <v>Tuntas</v>
      </c>
    </row>
    <row r="247" spans="1:9" ht="16.5" customHeight="1">
      <c r="A247" s="18">
        <v>6</v>
      </c>
      <c r="B247" s="19" t="s">
        <v>19</v>
      </c>
      <c r="C247" s="20">
        <v>75</v>
      </c>
      <c r="D247" s="21">
        <f>('ENTRI DATA'!R9)</f>
        <v>77</v>
      </c>
      <c r="E247" s="19" t="str">
        <f>[1]!terbilang(D247)</f>
        <v xml:space="preserve"> tujuh puluh tujuh</v>
      </c>
      <c r="F247" s="21">
        <f>('ENTRI DATA'!S9)</f>
        <v>87</v>
      </c>
      <c r="G247" s="81" t="str">
        <f>[1]!terbilang(F247)</f>
        <v xml:space="preserve"> delapan puluh tujuh</v>
      </c>
      <c r="H247" s="21" t="str">
        <f>('ENTRI DATA'!T9)</f>
        <v>B</v>
      </c>
      <c r="I247" s="20" t="str">
        <f t="shared" si="3"/>
        <v>Tuntas</v>
      </c>
    </row>
    <row r="248" spans="1:9">
      <c r="A248" s="18">
        <v>7</v>
      </c>
      <c r="B248" s="19" t="s">
        <v>20</v>
      </c>
      <c r="C248" s="20">
        <v>75</v>
      </c>
      <c r="D248" s="21">
        <f>('ENTRI DATA'!U9)</f>
        <v>80</v>
      </c>
      <c r="E248" s="19" t="str">
        <f>[1]!terbilang(D248)</f>
        <v xml:space="preserve"> delapan puluh</v>
      </c>
      <c r="F248" s="21" t="s">
        <v>52</v>
      </c>
      <c r="G248" s="81" t="s">
        <v>52</v>
      </c>
      <c r="H248" s="21" t="str">
        <f>('ENTRI DATA'!V9)</f>
        <v>B</v>
      </c>
      <c r="I248" s="20" t="str">
        <f t="shared" si="3"/>
        <v>Tuntas</v>
      </c>
    </row>
    <row r="249" spans="1:9">
      <c r="A249" s="22">
        <v>8</v>
      </c>
      <c r="B249" s="23" t="s">
        <v>21</v>
      </c>
      <c r="C249" s="69">
        <v>75</v>
      </c>
      <c r="D249" s="120">
        <f>('ENTRI DATA'!W9)</f>
        <v>79</v>
      </c>
      <c r="E249" s="19" t="str">
        <f>[1]!terbilang(D249)</f>
        <v xml:space="preserve"> tujuh puluh sembilan</v>
      </c>
      <c r="F249" s="120">
        <f>('ENTRI DATA'!X9)</f>
        <v>85</v>
      </c>
      <c r="G249" s="128" t="str">
        <f>[1]!terbilang(F249)</f>
        <v xml:space="preserve"> delapan puluh lima</v>
      </c>
      <c r="H249" s="120" t="str">
        <f>('ENTRI DATA'!Y9)</f>
        <v>B</v>
      </c>
      <c r="I249" s="20" t="str">
        <f>IF(AND(D249&gt;=75,F249&gt;=75),"Tuntas","Belum Tuntas")</f>
        <v>Tuntas</v>
      </c>
    </row>
    <row r="250" spans="1:9">
      <c r="A250" s="79">
        <v>9</v>
      </c>
      <c r="B250" s="85" t="s">
        <v>63</v>
      </c>
      <c r="C250" s="83">
        <v>75</v>
      </c>
      <c r="D250" s="207">
        <f>('ENTRI DATA'!Z9)</f>
        <v>80</v>
      </c>
      <c r="E250" s="211" t="str">
        <f>[1]!terbilang(D250)</f>
        <v xml:space="preserve"> delapan puluh</v>
      </c>
      <c r="F250" s="207">
        <f>('ENTRI DATA'!AA9)</f>
        <v>95</v>
      </c>
      <c r="G250" s="211" t="str">
        <f>[1]!terbilang(F250)</f>
        <v xml:space="preserve"> sembilan puluh lima</v>
      </c>
      <c r="H250" s="207" t="str">
        <f>('ENTRI DATA'!AB9)</f>
        <v>B</v>
      </c>
      <c r="I250" s="207" t="str">
        <f>IF(AND(D250&gt;=75,F250&gt;=75),"Tuntas","Belum Tuntas")</f>
        <v>Tuntas</v>
      </c>
    </row>
    <row r="251" spans="1:9">
      <c r="A251" s="92"/>
      <c r="B251" s="86" t="s">
        <v>61</v>
      </c>
      <c r="C251" s="84"/>
      <c r="D251" s="208"/>
      <c r="E251" s="212"/>
      <c r="F251" s="208"/>
      <c r="G251" s="212"/>
      <c r="H251" s="208"/>
      <c r="I251" s="208"/>
    </row>
    <row r="252" spans="1:9">
      <c r="A252" s="22">
        <v>10</v>
      </c>
      <c r="B252" s="85" t="s">
        <v>111</v>
      </c>
      <c r="C252" s="207">
        <v>75</v>
      </c>
      <c r="D252" s="207">
        <f>('ENTRI DATA'!AC9)</f>
        <v>75</v>
      </c>
      <c r="E252" s="211" t="str">
        <f>[1]!terbilang(D252)</f>
        <v xml:space="preserve"> tujuh puluh lima</v>
      </c>
      <c r="F252" s="207">
        <f>('ENTRI DATA'!AD9)</f>
        <v>80</v>
      </c>
      <c r="G252" s="211" t="str">
        <f>[1]!terbilang(F252)</f>
        <v xml:space="preserve"> delapan puluh</v>
      </c>
      <c r="H252" s="207" t="str">
        <f>('ENTRI DATA'!AE9)</f>
        <v>B</v>
      </c>
      <c r="I252" s="207" t="str">
        <f>IF(AND(D252&gt;=75,F252&gt;=75),"Tuntas","Belum Tuntas")</f>
        <v>Tuntas</v>
      </c>
    </row>
    <row r="253" spans="1:9">
      <c r="A253" s="26"/>
      <c r="B253" s="86" t="s">
        <v>112</v>
      </c>
      <c r="C253" s="208"/>
      <c r="D253" s="208"/>
      <c r="E253" s="212"/>
      <c r="F253" s="208"/>
      <c r="G253" s="212"/>
      <c r="H253" s="208"/>
      <c r="I253" s="208"/>
    </row>
    <row r="254" spans="1:9">
      <c r="A254" s="29" t="s">
        <v>51</v>
      </c>
      <c r="B254" s="82"/>
      <c r="C254" s="67"/>
      <c r="D254" s="63"/>
      <c r="E254" s="143"/>
      <c r="F254" s="63"/>
      <c r="G254" s="123"/>
      <c r="H254" s="63"/>
      <c r="I254" s="28"/>
    </row>
    <row r="255" spans="1:9">
      <c r="A255" s="207">
        <v>11</v>
      </c>
      <c r="B255" s="219" t="s">
        <v>57</v>
      </c>
      <c r="C255" s="207">
        <v>75</v>
      </c>
      <c r="D255" s="207">
        <f>('ENTRI DATA'!AF9)</f>
        <v>77</v>
      </c>
      <c r="E255" s="211" t="str">
        <f>[1]!terbilang(D255)</f>
        <v xml:space="preserve"> tujuh puluh tujuh</v>
      </c>
      <c r="F255" s="207">
        <f>('ENTRI DATA'!AG9)</f>
        <v>85</v>
      </c>
      <c r="G255" s="211" t="str">
        <f>[1]!terbilang(F255)</f>
        <v xml:space="preserve"> delapan puluh lima</v>
      </c>
      <c r="H255" s="207" t="str">
        <f>('ENTRI DATA'!AH9)</f>
        <v>A</v>
      </c>
      <c r="I255" s="207" t="str">
        <f>IF(AND(D255&gt;=75,F255&gt;=75),"Tuntas","Belum Tuntas")</f>
        <v>Tuntas</v>
      </c>
    </row>
    <row r="256" spans="1:9">
      <c r="A256" s="208"/>
      <c r="B256" s="220"/>
      <c r="C256" s="208"/>
      <c r="D256" s="208"/>
      <c r="E256" s="212"/>
      <c r="F256" s="208"/>
      <c r="G256" s="212"/>
      <c r="H256" s="208"/>
      <c r="I256" s="208"/>
    </row>
    <row r="257" spans="1:9">
      <c r="A257" s="18">
        <v>12</v>
      </c>
      <c r="B257" s="27" t="s">
        <v>22</v>
      </c>
      <c r="C257" s="20">
        <v>75</v>
      </c>
      <c r="D257" s="21">
        <f>('ENTRI DATA'!AI9)</f>
        <v>80</v>
      </c>
      <c r="E257" s="81" t="str">
        <f>[1]!terbilang(D257)</f>
        <v xml:space="preserve"> delapan puluh</v>
      </c>
      <c r="F257" s="21">
        <f>('ENTRI DATA'!AJ9)</f>
        <v>80</v>
      </c>
      <c r="G257" s="81" t="str">
        <f>[1]!terbilang(F257)</f>
        <v xml:space="preserve"> delapan puluh</v>
      </c>
      <c r="H257" s="21" t="str">
        <f>('ENTRI DATA'!AK9)</f>
        <v>A</v>
      </c>
      <c r="I257" s="109" t="str">
        <f>IF(AND(D257&gt;=75,F257&gt;=75),"Tuntas","Belum Tuntas")</f>
        <v>Tuntas</v>
      </c>
    </row>
    <row r="258" spans="1:9">
      <c r="A258" s="18">
        <v>13</v>
      </c>
      <c r="B258" s="27" t="s">
        <v>23</v>
      </c>
      <c r="C258" s="20">
        <v>75</v>
      </c>
      <c r="D258" s="21">
        <f>('ENTRI DATA'!AL9)</f>
        <v>80</v>
      </c>
      <c r="E258" s="81" t="str">
        <f>[1]!terbilang(D258)</f>
        <v xml:space="preserve"> delapan puluh</v>
      </c>
      <c r="F258" s="21">
        <f>('ENTRI DATA'!AM9)</f>
        <v>84</v>
      </c>
      <c r="G258" s="81" t="str">
        <f>[1]!terbilang(F258)</f>
        <v xml:space="preserve"> delapan puluh empat</v>
      </c>
      <c r="H258" s="21" t="str">
        <f>('ENTRI DATA'!AN9)</f>
        <v>B</v>
      </c>
      <c r="I258" s="109" t="str">
        <f>IF(AND(D258&gt;=75,F258&gt;=75),"Tuntas","Belum Tuntas")</f>
        <v>Tuntas</v>
      </c>
    </row>
    <row r="259" spans="1:9">
      <c r="A259" s="18">
        <v>14</v>
      </c>
      <c r="B259" s="27" t="s">
        <v>24</v>
      </c>
      <c r="C259" s="20">
        <v>75</v>
      </c>
      <c r="D259" s="21">
        <f>('ENTRI DATA'!AO9)</f>
        <v>75</v>
      </c>
      <c r="E259" s="81" t="str">
        <f>[1]!terbilang(D259)</f>
        <v xml:space="preserve"> tujuh puluh lima</v>
      </c>
      <c r="F259" s="21">
        <f>('ENTRI DATA'!AP9)</f>
        <v>75</v>
      </c>
      <c r="G259" s="127" t="str">
        <f>[1]!terbilang(F259)</f>
        <v xml:space="preserve"> tujuh puluh lima</v>
      </c>
      <c r="H259" s="21" t="str">
        <f>('ENTRI DATA'!AQ9)</f>
        <v>B</v>
      </c>
      <c r="I259" s="109" t="str">
        <f>IF(AND(D259&gt;=75,F259&gt;=75),"Tuntas","Belum Tuntas")</f>
        <v>Tuntas</v>
      </c>
    </row>
    <row r="260" spans="1:9">
      <c r="A260" s="198" t="s">
        <v>25</v>
      </c>
      <c r="B260" s="199"/>
      <c r="C260" s="200"/>
      <c r="D260" s="21">
        <f>SUM(D242:D259)</f>
        <v>1091</v>
      </c>
      <c r="E260" s="19" t="s">
        <v>52</v>
      </c>
      <c r="F260" s="21">
        <f>SUM(F242:F259)</f>
        <v>921</v>
      </c>
      <c r="G260" s="19"/>
      <c r="H260" s="21"/>
      <c r="I260" s="21"/>
    </row>
    <row r="261" spans="1:9">
      <c r="A261" s="201" t="s">
        <v>26</v>
      </c>
      <c r="B261" s="202"/>
      <c r="C261" s="203"/>
      <c r="D261" s="90">
        <f>ROUND(AVERAGE(D242:D259),0)</f>
        <v>78</v>
      </c>
      <c r="E261" s="31" t="str">
        <f>[1]!terbilang(D261)</f>
        <v xml:space="preserve"> tujuh puluh delapan</v>
      </c>
      <c r="F261" s="89">
        <f>ROUND(AVERAGE(F242:F259),0)</f>
        <v>84</v>
      </c>
      <c r="G261" s="93" t="str">
        <f>[1]!terbilang(F261)</f>
        <v xml:space="preserve"> delapan puluh empat</v>
      </c>
      <c r="H261" s="25"/>
      <c r="I261" s="25"/>
    </row>
    <row r="262" spans="1:9">
      <c r="A262" s="201" t="s">
        <v>27</v>
      </c>
      <c r="B262" s="202"/>
      <c r="C262" s="203"/>
      <c r="D262" s="65">
        <f>peringkat!D6</f>
        <v>5</v>
      </c>
      <c r="E262" s="66" t="str">
        <f>[1]!terbilang(D262)</f>
        <v xml:space="preserve"> lima</v>
      </c>
      <c r="F262" s="32"/>
      <c r="G262" s="32"/>
      <c r="H262" s="33"/>
      <c r="I262" s="50"/>
    </row>
    <row r="263" spans="1:9">
      <c r="A263" s="218" t="s">
        <v>28</v>
      </c>
      <c r="B263" s="218"/>
      <c r="C263" s="34"/>
      <c r="D263" s="35"/>
      <c r="E263" s="34"/>
      <c r="F263" s="34"/>
      <c r="G263" s="34"/>
      <c r="H263" s="34"/>
      <c r="I263" s="35"/>
    </row>
    <row r="264" spans="1:9">
      <c r="A264" s="36" t="s">
        <v>0</v>
      </c>
      <c r="B264" s="204" t="s">
        <v>29</v>
      </c>
      <c r="C264" s="205"/>
      <c r="D264" s="206"/>
      <c r="E264" s="204" t="s">
        <v>4</v>
      </c>
      <c r="F264" s="205"/>
      <c r="G264" s="205"/>
      <c r="H264" s="205"/>
      <c r="I264" s="206"/>
    </row>
    <row r="265" spans="1:9">
      <c r="A265" s="37">
        <v>1</v>
      </c>
      <c r="B265" s="38" t="s">
        <v>30</v>
      </c>
      <c r="C265" s="39"/>
      <c r="D265" s="40"/>
      <c r="E265" s="188" t="s">
        <v>52</v>
      </c>
      <c r="F265" s="189"/>
      <c r="G265" s="189"/>
      <c r="H265" s="189"/>
      <c r="I265" s="190"/>
    </row>
    <row r="266" spans="1:9">
      <c r="A266" s="37">
        <v>2</v>
      </c>
      <c r="B266" s="42" t="s">
        <v>31</v>
      </c>
      <c r="C266" s="43"/>
      <c r="D266" s="44"/>
      <c r="E266" s="188">
        <v>2</v>
      </c>
      <c r="F266" s="189"/>
      <c r="G266" s="189"/>
      <c r="H266" s="189"/>
      <c r="I266" s="190"/>
    </row>
    <row r="267" spans="1:9">
      <c r="A267" s="37">
        <v>3</v>
      </c>
      <c r="B267" s="45" t="s">
        <v>32</v>
      </c>
      <c r="C267" s="46"/>
      <c r="D267" s="47"/>
      <c r="E267" s="188">
        <v>4</v>
      </c>
      <c r="F267" s="189"/>
      <c r="G267" s="189"/>
      <c r="H267" s="189"/>
      <c r="I267" s="190"/>
    </row>
    <row r="268" spans="1:9">
      <c r="A268" s="221" t="s">
        <v>33</v>
      </c>
      <c r="B268" s="221"/>
      <c r="C268" s="34"/>
      <c r="D268" s="35"/>
      <c r="E268" s="34"/>
      <c r="F268" s="34"/>
      <c r="G268" s="34"/>
      <c r="H268" s="34"/>
      <c r="I268" s="35"/>
    </row>
    <row r="269" spans="1:9">
      <c r="A269" s="55" t="s">
        <v>0</v>
      </c>
      <c r="B269" s="195" t="s">
        <v>34</v>
      </c>
      <c r="C269" s="196"/>
      <c r="D269" s="196"/>
      <c r="E269" s="197"/>
      <c r="F269" s="195" t="s">
        <v>4</v>
      </c>
      <c r="G269" s="196"/>
      <c r="H269" s="196"/>
      <c r="I269" s="197"/>
    </row>
    <row r="270" spans="1:9">
      <c r="A270" s="37">
        <v>1</v>
      </c>
      <c r="B270" s="56" t="s">
        <v>35</v>
      </c>
      <c r="C270" s="60"/>
      <c r="D270" s="59"/>
      <c r="E270" s="57"/>
      <c r="F270" s="188" t="s">
        <v>137</v>
      </c>
      <c r="G270" s="189"/>
      <c r="H270" s="189"/>
      <c r="I270" s="190"/>
    </row>
    <row r="271" spans="1:9">
      <c r="A271" s="37">
        <v>2</v>
      </c>
      <c r="B271" s="42" t="s">
        <v>36</v>
      </c>
      <c r="C271" s="43"/>
      <c r="D271" s="41"/>
      <c r="E271" s="58"/>
      <c r="F271" s="188" t="s">
        <v>137</v>
      </c>
      <c r="G271" s="189"/>
      <c r="H271" s="189"/>
      <c r="I271" s="190"/>
    </row>
    <row r="272" spans="1:9">
      <c r="A272" s="37">
        <v>3</v>
      </c>
      <c r="B272" s="56" t="s">
        <v>37</v>
      </c>
      <c r="C272" s="60"/>
      <c r="D272" s="59"/>
      <c r="E272" s="57"/>
      <c r="F272" s="188" t="s">
        <v>16</v>
      </c>
      <c r="G272" s="189"/>
      <c r="H272" s="189"/>
      <c r="I272" s="190"/>
    </row>
    <row r="273" spans="1:9">
      <c r="A273" s="37">
        <v>4</v>
      </c>
      <c r="B273" s="42" t="s">
        <v>38</v>
      </c>
      <c r="C273" s="43"/>
      <c r="D273" s="41"/>
      <c r="E273" s="58"/>
      <c r="F273" s="188" t="s">
        <v>13</v>
      </c>
      <c r="G273" s="189"/>
      <c r="H273" s="189"/>
      <c r="I273" s="190"/>
    </row>
    <row r="274" spans="1:9">
      <c r="A274" s="37">
        <v>5</v>
      </c>
      <c r="B274" s="56" t="s">
        <v>39</v>
      </c>
      <c r="C274" s="60"/>
      <c r="D274" s="59"/>
      <c r="E274" s="57"/>
      <c r="F274" s="188" t="s">
        <v>13</v>
      </c>
      <c r="G274" s="189"/>
      <c r="H274" s="189"/>
      <c r="I274" s="190"/>
    </row>
    <row r="275" spans="1:9">
      <c r="A275" s="37">
        <v>6</v>
      </c>
      <c r="B275" s="42" t="s">
        <v>40</v>
      </c>
      <c r="C275" s="43"/>
      <c r="D275" s="41"/>
      <c r="E275" s="58"/>
      <c r="F275" s="188" t="s">
        <v>13</v>
      </c>
      <c r="G275" s="189"/>
      <c r="H275" s="189"/>
      <c r="I275" s="190"/>
    </row>
    <row r="276" spans="1:9">
      <c r="A276" s="37">
        <v>7</v>
      </c>
      <c r="B276" s="56" t="s">
        <v>41</v>
      </c>
      <c r="C276" s="60"/>
      <c r="D276" s="59"/>
      <c r="E276" s="57"/>
      <c r="F276" s="188" t="s">
        <v>16</v>
      </c>
      <c r="G276" s="189"/>
      <c r="H276" s="189"/>
      <c r="I276" s="190"/>
    </row>
    <row r="277" spans="1:9">
      <c r="A277" s="37">
        <v>8</v>
      </c>
      <c r="B277" s="42" t="s">
        <v>42</v>
      </c>
      <c r="C277" s="43"/>
      <c r="D277" s="41"/>
      <c r="E277" s="58"/>
      <c r="F277" s="188" t="s">
        <v>13</v>
      </c>
      <c r="G277" s="189"/>
      <c r="H277" s="189"/>
      <c r="I277" s="190"/>
    </row>
    <row r="278" spans="1:9">
      <c r="A278" s="4"/>
      <c r="B278" s="4"/>
      <c r="C278" s="52"/>
      <c r="D278" s="53"/>
      <c r="E278" s="52"/>
      <c r="F278" s="52"/>
      <c r="G278" s="52"/>
      <c r="H278" s="52"/>
      <c r="I278" s="53"/>
    </row>
    <row r="279" spans="1:9">
      <c r="A279" s="7"/>
      <c r="B279" s="7"/>
      <c r="C279" s="7"/>
      <c r="D279" s="3"/>
      <c r="E279" s="7"/>
      <c r="G279" s="7" t="str">
        <f>G54</f>
        <v>Bengkulu, 18 Juni 2016</v>
      </c>
      <c r="H279" s="7"/>
      <c r="I279" s="53"/>
    </row>
    <row r="280" spans="1:9">
      <c r="A280" s="7" t="s">
        <v>43</v>
      </c>
      <c r="B280" s="7"/>
      <c r="D280" s="1"/>
      <c r="G280" s="7" t="s">
        <v>44</v>
      </c>
      <c r="H280" s="3"/>
      <c r="I280" s="7"/>
    </row>
    <row r="281" spans="1:9">
      <c r="A281" s="7" t="s">
        <v>45</v>
      </c>
      <c r="B281" s="7"/>
      <c r="D281" s="1"/>
      <c r="G281" s="7"/>
      <c r="H281" s="3"/>
      <c r="I281" s="7"/>
    </row>
    <row r="282" spans="1:9">
      <c r="A282" s="7"/>
      <c r="B282" s="7"/>
      <c r="D282" s="1"/>
      <c r="G282" s="7"/>
      <c r="H282" s="3"/>
      <c r="I282" s="7"/>
    </row>
    <row r="283" spans="1:9">
      <c r="A283" s="7"/>
      <c r="B283" s="7"/>
      <c r="D283" s="1"/>
      <c r="G283" s="7"/>
      <c r="H283" s="3"/>
      <c r="I283" s="7"/>
    </row>
    <row r="284" spans="1:9">
      <c r="A284" s="7" t="s">
        <v>46</v>
      </c>
      <c r="B284" s="7"/>
      <c r="D284" s="1"/>
      <c r="G284" s="68" t="str">
        <f>G59</f>
        <v>Anas Firdaus</v>
      </c>
      <c r="H284" s="61"/>
      <c r="I284" s="6"/>
    </row>
    <row r="285" spans="1:9">
      <c r="A285" s="4"/>
      <c r="B285" s="4"/>
      <c r="C285" s="191" t="s">
        <v>47</v>
      </c>
      <c r="D285" s="191"/>
      <c r="E285" s="191"/>
      <c r="F285" s="52"/>
      <c r="G285" s="52"/>
      <c r="H285" s="52"/>
      <c r="I285" s="53"/>
    </row>
    <row r="286" spans="1:9">
      <c r="A286" s="4"/>
      <c r="B286" s="4"/>
      <c r="C286" s="192" t="s">
        <v>48</v>
      </c>
      <c r="D286" s="192"/>
      <c r="E286" s="192"/>
      <c r="F286" s="52"/>
      <c r="G286" s="52"/>
      <c r="H286" s="52"/>
      <c r="I286" s="53"/>
    </row>
    <row r="287" spans="1:9">
      <c r="A287" s="4"/>
      <c r="B287" s="4"/>
      <c r="C287" s="7"/>
      <c r="D287" s="53"/>
      <c r="E287" s="52"/>
      <c r="F287" s="52"/>
      <c r="G287" s="52"/>
      <c r="H287" s="52"/>
      <c r="I287" s="53"/>
    </row>
    <row r="288" spans="1:9">
      <c r="A288" s="4"/>
      <c r="B288" s="4"/>
      <c r="C288" s="7"/>
      <c r="D288" s="53"/>
      <c r="E288" s="52"/>
      <c r="F288" s="52"/>
      <c r="G288" s="52"/>
      <c r="H288" s="52"/>
      <c r="I288" s="53"/>
    </row>
    <row r="289" spans="1:9">
      <c r="A289" s="4"/>
      <c r="B289" s="4"/>
      <c r="C289" s="7"/>
      <c r="D289" s="53"/>
      <c r="E289" s="52"/>
      <c r="F289" s="52"/>
      <c r="G289" s="52"/>
      <c r="H289" s="52"/>
      <c r="I289" s="53"/>
    </row>
    <row r="290" spans="1:9">
      <c r="A290" s="4"/>
      <c r="B290" s="4"/>
      <c r="C290" s="193" t="str">
        <f>C65</f>
        <v>Yemmi,SE,M.T.Pd</v>
      </c>
      <c r="D290" s="193"/>
      <c r="E290" s="193"/>
      <c r="F290" s="52"/>
      <c r="G290" s="52"/>
      <c r="H290" s="52"/>
      <c r="I290" s="53"/>
    </row>
    <row r="291" spans="1:9">
      <c r="A291" s="54"/>
      <c r="B291" s="54"/>
      <c r="C291" s="54"/>
      <c r="D291" s="62"/>
      <c r="E291" s="54"/>
      <c r="F291" s="54"/>
      <c r="G291" s="54"/>
      <c r="H291" s="54"/>
    </row>
    <row r="297" spans="1:9">
      <c r="A297" s="54"/>
      <c r="B297" s="54"/>
      <c r="C297" s="54"/>
      <c r="D297" s="96"/>
      <c r="E297" s="54"/>
      <c r="F297" s="54"/>
      <c r="G297" s="54"/>
      <c r="H297" s="54"/>
    </row>
    <row r="298" spans="1:9">
      <c r="A298" s="54"/>
      <c r="B298" s="54"/>
      <c r="C298" s="54"/>
      <c r="D298" s="96"/>
      <c r="E298" s="54"/>
      <c r="F298" s="54"/>
      <c r="G298" s="54"/>
      <c r="H298" s="54"/>
    </row>
    <row r="299" spans="1:9">
      <c r="A299" s="54"/>
      <c r="B299" s="54"/>
      <c r="C299" s="54"/>
      <c r="D299" s="121"/>
      <c r="E299" s="54"/>
      <c r="F299" s="54"/>
      <c r="G299" s="54"/>
      <c r="H299" s="54"/>
    </row>
    <row r="300" spans="1:9">
      <c r="A300" s="54"/>
      <c r="B300" s="54"/>
      <c r="C300" s="54"/>
      <c r="D300" s="62"/>
      <c r="E300" s="54"/>
      <c r="F300" s="54"/>
      <c r="G300" s="54"/>
      <c r="H300" s="54"/>
    </row>
    <row r="301" spans="1:9">
      <c r="A301" s="4"/>
      <c r="B301" s="4"/>
      <c r="C301" s="61"/>
      <c r="D301" s="61"/>
      <c r="E301" s="61"/>
      <c r="F301" s="52"/>
      <c r="G301" s="52"/>
      <c r="H301" s="52"/>
      <c r="I301" s="53"/>
    </row>
    <row r="308" spans="1:9">
      <c r="A308" s="192" t="str">
        <f>A8</f>
        <v>LAPORAN AKHIR SEMESTER</v>
      </c>
      <c r="B308" s="192"/>
      <c r="C308" s="192"/>
      <c r="D308" s="192"/>
      <c r="E308" s="192"/>
      <c r="F308" s="192"/>
      <c r="G308" s="192"/>
      <c r="H308" s="192"/>
      <c r="I308" s="192"/>
    </row>
    <row r="309" spans="1:9">
      <c r="A309" s="192" t="str">
        <f>A9</f>
        <v>SMP-IT KHAIRUNNAS BENGKULU</v>
      </c>
      <c r="B309" s="192"/>
      <c r="C309" s="192"/>
      <c r="D309" s="192"/>
      <c r="E309" s="192"/>
      <c r="F309" s="192"/>
      <c r="G309" s="192"/>
      <c r="H309" s="192"/>
      <c r="I309" s="192"/>
    </row>
    <row r="310" spans="1:9">
      <c r="A310" s="4"/>
      <c r="B310" s="4"/>
      <c r="C310" s="4"/>
      <c r="D310" s="5"/>
      <c r="E310" s="4"/>
      <c r="F310" s="4"/>
      <c r="G310" s="4"/>
      <c r="H310" s="4"/>
      <c r="I310" s="5"/>
    </row>
    <row r="311" spans="1:9">
      <c r="A311" s="144" t="s">
        <v>113</v>
      </c>
      <c r="B311" s="144" t="str">
        <f>('ENTRI DATA'!B10)</f>
        <v>Wisnu Praptama Sardi</v>
      </c>
      <c r="C311" s="4"/>
      <c r="D311" s="5"/>
      <c r="E311" s="7"/>
      <c r="F311" s="7" t="str">
        <f>F11</f>
        <v xml:space="preserve">    Kelas/ Semester   : VII/2 (DUA)</v>
      </c>
      <c r="G311" s="7"/>
      <c r="H311" s="7"/>
      <c r="I311" s="5"/>
    </row>
    <row r="312" spans="1:9">
      <c r="A312" s="7" t="s">
        <v>114</v>
      </c>
      <c r="B312" s="151" t="str">
        <f>('ENTRI DATA'!C10)</f>
        <v>0034815174</v>
      </c>
      <c r="C312" s="7"/>
      <c r="D312" s="5"/>
      <c r="E312" s="4"/>
      <c r="F312" s="7" t="str">
        <f>F12</f>
        <v xml:space="preserve">    Tahun Pelajaran   : 2015/2016</v>
      </c>
      <c r="G312" s="7"/>
      <c r="H312" s="7"/>
      <c r="I312" s="5"/>
    </row>
    <row r="313" spans="1:9">
      <c r="A313" s="7"/>
      <c r="B313" s="4"/>
      <c r="C313" s="4"/>
      <c r="D313" s="5"/>
      <c r="E313" s="4"/>
      <c r="F313" s="4"/>
      <c r="G313" s="4"/>
      <c r="H313" s="4"/>
      <c r="I313" s="5"/>
    </row>
    <row r="314" spans="1:9" ht="18" customHeight="1">
      <c r="A314" s="8" t="s">
        <v>0</v>
      </c>
      <c r="B314" s="9" t="s">
        <v>1</v>
      </c>
      <c r="C314" s="10" t="s">
        <v>2</v>
      </c>
      <c r="D314" s="213" t="s">
        <v>3</v>
      </c>
      <c r="E314" s="214"/>
      <c r="F314" s="214"/>
      <c r="G314" s="214"/>
      <c r="H314" s="217"/>
      <c r="I314" s="9" t="s">
        <v>4</v>
      </c>
    </row>
    <row r="315" spans="1:9">
      <c r="A315" s="11"/>
      <c r="B315" s="12"/>
      <c r="C315" s="13" t="s">
        <v>5</v>
      </c>
      <c r="D315" s="213" t="s">
        <v>6</v>
      </c>
      <c r="E315" s="217"/>
      <c r="F315" s="213" t="s">
        <v>7</v>
      </c>
      <c r="G315" s="217"/>
      <c r="H315" s="13" t="s">
        <v>8</v>
      </c>
      <c r="I315" s="12"/>
    </row>
    <row r="316" spans="1:9">
      <c r="A316" s="15"/>
      <c r="B316" s="16"/>
      <c r="C316" s="17" t="s">
        <v>9</v>
      </c>
      <c r="D316" s="14" t="s">
        <v>10</v>
      </c>
      <c r="E316" s="14" t="s">
        <v>11</v>
      </c>
      <c r="F316" s="14" t="s">
        <v>10</v>
      </c>
      <c r="G316" s="14" t="s">
        <v>11</v>
      </c>
      <c r="H316" s="17"/>
      <c r="I316" s="16"/>
    </row>
    <row r="317" spans="1:9" ht="15.75" customHeight="1">
      <c r="A317" s="18">
        <v>1</v>
      </c>
      <c r="B317" s="19" t="s">
        <v>12</v>
      </c>
      <c r="C317" s="20">
        <v>75</v>
      </c>
      <c r="D317" s="21">
        <f>('ENTRI DATA'!D10)</f>
        <v>80</v>
      </c>
      <c r="E317" s="19" t="str">
        <f>[1]!terbilang(D317)</f>
        <v xml:space="preserve"> delapan puluh</v>
      </c>
      <c r="F317" s="21">
        <f>('ENTRI DATA'!E10)</f>
        <v>85</v>
      </c>
      <c r="G317" s="127" t="str">
        <f>[1]!terbilang(F317)</f>
        <v xml:space="preserve"> delapan puluh lima</v>
      </c>
      <c r="H317" s="21" t="str">
        <f>('ENTRI DATA'!F10)</f>
        <v>A</v>
      </c>
      <c r="I317" s="20" t="str">
        <f>IF(AND(D317&gt;=75,F317&gt;=75),"Tuntas","Belum Tuntas")</f>
        <v>Tuntas</v>
      </c>
    </row>
    <row r="318" spans="1:9">
      <c r="A318" s="18">
        <v>2</v>
      </c>
      <c r="B318" s="19" t="s">
        <v>14</v>
      </c>
      <c r="C318" s="20">
        <v>75</v>
      </c>
      <c r="D318" s="21">
        <f>('ENTRI DATA'!G10)</f>
        <v>79</v>
      </c>
      <c r="E318" s="19" t="str">
        <f>[1]!terbilang(D318)</f>
        <v xml:space="preserve"> tujuh puluh sembilan</v>
      </c>
      <c r="F318" s="21" t="str">
        <f>('ENTRI DATA'!H10)</f>
        <v>-</v>
      </c>
      <c r="G318" s="127" t="s">
        <v>52</v>
      </c>
      <c r="H318" s="21" t="str">
        <f>('ENTRI DATA'!I10)</f>
        <v>A</v>
      </c>
      <c r="I318" s="20" t="str">
        <f>IF(AND(D318&gt;=75,F318&gt;=75),"Tuntas","Belum Tuntas")</f>
        <v>Tuntas</v>
      </c>
    </row>
    <row r="319" spans="1:9">
      <c r="A319" s="18">
        <v>3</v>
      </c>
      <c r="B319" s="19" t="s">
        <v>15</v>
      </c>
      <c r="C319" s="20">
        <v>75</v>
      </c>
      <c r="D319" s="21">
        <f>('ENTRI DATA'!J10)</f>
        <v>84</v>
      </c>
      <c r="E319" s="19" t="str">
        <f>[1]!terbilang(D319)</f>
        <v xml:space="preserve"> delapan puluh empat</v>
      </c>
      <c r="F319" s="21">
        <f>('ENTRI DATA'!K10)</f>
        <v>85</v>
      </c>
      <c r="G319" s="127" t="str">
        <f>[1]!terbilang(F319)</f>
        <v xml:space="preserve"> delapan puluh lima</v>
      </c>
      <c r="H319" s="21" t="str">
        <f>('ENTRI DATA'!L10)</f>
        <v>B</v>
      </c>
      <c r="I319" s="20" t="str">
        <f t="shared" ref="I319:I323" si="4">IF(AND(D319&gt;=75,F319&gt;=75),"Tuntas","Belum Tuntas")</f>
        <v>Tuntas</v>
      </c>
    </row>
    <row r="320" spans="1:9">
      <c r="A320" s="18">
        <v>4</v>
      </c>
      <c r="B320" s="19" t="s">
        <v>17</v>
      </c>
      <c r="C320" s="20">
        <v>75</v>
      </c>
      <c r="D320" s="21">
        <f>('ENTRI DATA'!M10)</f>
        <v>90</v>
      </c>
      <c r="E320" s="19" t="str">
        <f>[1]!terbilang(D320)</f>
        <v xml:space="preserve"> sembilan puluh</v>
      </c>
      <c r="F320" s="21">
        <f>('ENTRI DATA'!N10)</f>
        <v>88</v>
      </c>
      <c r="G320" s="127" t="str">
        <f>[1]!terbilang(F320)</f>
        <v xml:space="preserve"> delapan puluh delapan</v>
      </c>
      <c r="H320" s="21" t="str">
        <f>('ENTRI DATA'!O10)</f>
        <v>A</v>
      </c>
      <c r="I320" s="20" t="str">
        <f t="shared" si="4"/>
        <v>Tuntas</v>
      </c>
    </row>
    <row r="321" spans="1:9">
      <c r="A321" s="18">
        <v>5</v>
      </c>
      <c r="B321" s="19" t="s">
        <v>18</v>
      </c>
      <c r="C321" s="20">
        <v>75</v>
      </c>
      <c r="D321" s="21">
        <f>('ENTRI DATA'!P10)</f>
        <v>80</v>
      </c>
      <c r="E321" s="19" t="str">
        <f>[1]!terbilang(D321)</f>
        <v xml:space="preserve"> delapan puluh</v>
      </c>
      <c r="F321" s="21" t="s">
        <v>52</v>
      </c>
      <c r="G321" s="81" t="s">
        <v>52</v>
      </c>
      <c r="H321" s="21" t="str">
        <f>('ENTRI DATA'!Q10)</f>
        <v>B</v>
      </c>
      <c r="I321" s="20" t="str">
        <f t="shared" si="4"/>
        <v>Tuntas</v>
      </c>
    </row>
    <row r="322" spans="1:9">
      <c r="A322" s="18">
        <v>6</v>
      </c>
      <c r="B322" s="19" t="s">
        <v>19</v>
      </c>
      <c r="C322" s="20">
        <v>75</v>
      </c>
      <c r="D322" s="21">
        <f>('ENTRI DATA'!R10)</f>
        <v>81</v>
      </c>
      <c r="E322" s="19" t="str">
        <f>[1]!terbilang(D322)</f>
        <v xml:space="preserve"> delapan puluh satu</v>
      </c>
      <c r="F322" s="21">
        <f>('ENTRI DATA'!S10)</f>
        <v>89</v>
      </c>
      <c r="G322" s="81" t="str">
        <f>[1]!terbilang(F322)</f>
        <v xml:space="preserve"> delapan puluh sembilan</v>
      </c>
      <c r="H322" s="21" t="str">
        <f>('ENTRI DATA'!T10)</f>
        <v>B</v>
      </c>
      <c r="I322" s="20" t="str">
        <f t="shared" si="4"/>
        <v>Tuntas</v>
      </c>
    </row>
    <row r="323" spans="1:9">
      <c r="A323" s="18">
        <v>7</v>
      </c>
      <c r="B323" s="19" t="s">
        <v>20</v>
      </c>
      <c r="C323" s="20">
        <v>75</v>
      </c>
      <c r="D323" s="21">
        <f>('ENTRI DATA'!U10)</f>
        <v>83</v>
      </c>
      <c r="E323" s="19" t="str">
        <f>[1]!terbilang(D323)</f>
        <v xml:space="preserve"> delapan puluh tiga</v>
      </c>
      <c r="F323" s="21" t="s">
        <v>52</v>
      </c>
      <c r="G323" s="81" t="s">
        <v>52</v>
      </c>
      <c r="H323" s="21" t="str">
        <f>('ENTRI DATA'!V10)</f>
        <v>B</v>
      </c>
      <c r="I323" s="20" t="str">
        <f t="shared" si="4"/>
        <v>Tuntas</v>
      </c>
    </row>
    <row r="324" spans="1:9">
      <c r="A324" s="22">
        <v>8</v>
      </c>
      <c r="B324" s="23" t="s">
        <v>21</v>
      </c>
      <c r="C324" s="20">
        <v>75</v>
      </c>
      <c r="D324" s="120">
        <f>('ENTRI DATA'!W10)</f>
        <v>79</v>
      </c>
      <c r="E324" s="19" t="str">
        <f>[1]!terbilang(D324)</f>
        <v xml:space="preserve"> tujuh puluh sembilan</v>
      </c>
      <c r="F324" s="120">
        <f>('ENTRI DATA'!X10)</f>
        <v>90</v>
      </c>
      <c r="G324" s="128" t="str">
        <f>[1]!terbilang(F324)</f>
        <v xml:space="preserve"> sembilan puluh</v>
      </c>
      <c r="H324" s="120" t="str">
        <f>('ENTRI DATA'!Y10)</f>
        <v>A</v>
      </c>
      <c r="I324" s="20" t="str">
        <f>IF(AND(D324&gt;=75,F324&gt;=75),"Tuntas","Belum Tuntas")</f>
        <v>Tuntas</v>
      </c>
    </row>
    <row r="325" spans="1:9">
      <c r="A325" s="91">
        <v>9</v>
      </c>
      <c r="B325" s="85" t="s">
        <v>62</v>
      </c>
      <c r="C325" s="87">
        <v>75</v>
      </c>
      <c r="D325" s="207">
        <f>('ENTRI DATA'!Z10)</f>
        <v>84</v>
      </c>
      <c r="E325" s="211" t="str">
        <f>[1]!terbilang(D325)</f>
        <v xml:space="preserve"> delapan puluh empat</v>
      </c>
      <c r="F325" s="207">
        <f>('ENTRI DATA'!AA10)</f>
        <v>90</v>
      </c>
      <c r="G325" s="211" t="str">
        <f>[1]!terbilang(F325)</f>
        <v xml:space="preserve"> sembilan puluh</v>
      </c>
      <c r="H325" s="207" t="str">
        <f>('ENTRI DATA'!AB10)</f>
        <v>A</v>
      </c>
      <c r="I325" s="207" t="str">
        <f>IF(AND(D325&gt;=75,F325&gt;=75),"Tuntas","Belum Tuntas")</f>
        <v>Tuntas</v>
      </c>
    </row>
    <row r="326" spans="1:9">
      <c r="A326" s="92"/>
      <c r="B326" s="86" t="s">
        <v>61</v>
      </c>
      <c r="C326" s="88"/>
      <c r="D326" s="208"/>
      <c r="E326" s="212"/>
      <c r="F326" s="208"/>
      <c r="G326" s="212"/>
      <c r="H326" s="208"/>
      <c r="I326" s="208"/>
    </row>
    <row r="327" spans="1:9">
      <c r="A327" s="22">
        <v>10</v>
      </c>
      <c r="B327" s="85" t="s">
        <v>111</v>
      </c>
      <c r="C327" s="207">
        <v>75</v>
      </c>
      <c r="D327" s="207">
        <f>('ENTRI DATA'!AC10)</f>
        <v>75</v>
      </c>
      <c r="E327" s="211" t="str">
        <f>[1]!terbilang(D327)</f>
        <v xml:space="preserve"> tujuh puluh lima</v>
      </c>
      <c r="F327" s="207">
        <f>('ENTRI DATA'!AD10)</f>
        <v>80</v>
      </c>
      <c r="G327" s="211" t="str">
        <f>[1]!terbilang(F327)</f>
        <v xml:space="preserve"> delapan puluh</v>
      </c>
      <c r="H327" s="207" t="str">
        <f>('ENTRI DATA'!AE10)</f>
        <v>B</v>
      </c>
      <c r="I327" s="207" t="str">
        <f>IF(AND(D327&gt;=75,F327&gt;=75),"Tuntas","Belum Tuntas")</f>
        <v>Tuntas</v>
      </c>
    </row>
    <row r="328" spans="1:9">
      <c r="A328" s="26"/>
      <c r="B328" s="86" t="s">
        <v>112</v>
      </c>
      <c r="C328" s="208"/>
      <c r="D328" s="208"/>
      <c r="E328" s="212"/>
      <c r="F328" s="208"/>
      <c r="G328" s="212"/>
      <c r="H328" s="208"/>
      <c r="I328" s="208"/>
    </row>
    <row r="329" spans="1:9">
      <c r="A329" s="29" t="s">
        <v>51</v>
      </c>
      <c r="B329" s="30"/>
      <c r="C329" s="20"/>
      <c r="D329" s="63"/>
      <c r="E329" s="143"/>
      <c r="F329" s="63"/>
      <c r="G329" s="123"/>
      <c r="H329" s="63"/>
      <c r="I329" s="28"/>
    </row>
    <row r="330" spans="1:9">
      <c r="A330" s="207">
        <v>11</v>
      </c>
      <c r="B330" s="209" t="s">
        <v>58</v>
      </c>
      <c r="C330" s="207">
        <v>75</v>
      </c>
      <c r="D330" s="207">
        <f>('ENTRI DATA'!AF10)</f>
        <v>78</v>
      </c>
      <c r="E330" s="211" t="str">
        <f>[1]!terbilang(D330)</f>
        <v xml:space="preserve"> tujuh puluh delapan</v>
      </c>
      <c r="F330" s="207">
        <f>('ENTRI DATA'!AG10)</f>
        <v>80</v>
      </c>
      <c r="G330" s="211" t="str">
        <f>[1]!terbilang(F330)</f>
        <v xml:space="preserve"> delapan puluh</v>
      </c>
      <c r="H330" s="207" t="str">
        <f>('ENTRI DATA'!AH10)</f>
        <v>A</v>
      </c>
      <c r="I330" s="207" t="str">
        <f>IF(AND(D330&gt;=75,F330&gt;=75),"Tuntas","Belum Tuntas")</f>
        <v>Tuntas</v>
      </c>
    </row>
    <row r="331" spans="1:9">
      <c r="A331" s="208"/>
      <c r="B331" s="210"/>
      <c r="C331" s="208"/>
      <c r="D331" s="208"/>
      <c r="E331" s="212"/>
      <c r="F331" s="208"/>
      <c r="G331" s="212"/>
      <c r="H331" s="208"/>
      <c r="I331" s="208"/>
    </row>
    <row r="332" spans="1:9">
      <c r="A332" s="18">
        <v>12</v>
      </c>
      <c r="B332" s="27" t="s">
        <v>22</v>
      </c>
      <c r="C332" s="20">
        <v>75</v>
      </c>
      <c r="D332" s="21">
        <f>('ENTRI DATA'!AI10)</f>
        <v>80</v>
      </c>
      <c r="E332" s="81" t="str">
        <f>[1]!terbilang(D332)</f>
        <v xml:space="preserve"> delapan puluh</v>
      </c>
      <c r="F332" s="21">
        <f>('ENTRI DATA'!AJ10)</f>
        <v>80</v>
      </c>
      <c r="G332" s="81" t="str">
        <f>[1]!terbilang(F332)</f>
        <v xml:space="preserve"> delapan puluh</v>
      </c>
      <c r="H332" s="21" t="str">
        <f>('ENTRI DATA'!AK10)</f>
        <v>A</v>
      </c>
      <c r="I332" s="114" t="str">
        <f>IF(AND(D332&gt;=75,F332&gt;=75),"Tuntas","Belum Tuntas")</f>
        <v>Tuntas</v>
      </c>
    </row>
    <row r="333" spans="1:9">
      <c r="A333" s="18">
        <v>13</v>
      </c>
      <c r="B333" s="27" t="s">
        <v>23</v>
      </c>
      <c r="C333" s="20">
        <v>75</v>
      </c>
      <c r="D333" s="21">
        <f>('ENTRI DATA'!AL10)</f>
        <v>80</v>
      </c>
      <c r="E333" s="81" t="str">
        <f>[1]!terbilang(D333)</f>
        <v xml:space="preserve"> delapan puluh</v>
      </c>
      <c r="F333" s="21">
        <f>('ENTRI DATA'!AM10)</f>
        <v>75</v>
      </c>
      <c r="G333" s="81" t="str">
        <f>[1]!terbilang(F333)</f>
        <v xml:space="preserve"> tujuh puluh lima</v>
      </c>
      <c r="H333" s="21" t="str">
        <f>('ENTRI DATA'!AN10)</f>
        <v>B</v>
      </c>
      <c r="I333" s="114" t="str">
        <f>IF(AND(D333&gt;=75,F333&gt;=75),"Tuntas","Belum Tuntas")</f>
        <v>Tuntas</v>
      </c>
    </row>
    <row r="334" spans="1:9">
      <c r="A334" s="18">
        <v>14</v>
      </c>
      <c r="B334" s="27" t="s">
        <v>24</v>
      </c>
      <c r="C334" s="20">
        <v>75</v>
      </c>
      <c r="D334" s="21">
        <f>('ENTRI DATA'!AO10)</f>
        <v>75</v>
      </c>
      <c r="E334" s="81" t="str">
        <f>[1]!terbilang(D334)</f>
        <v xml:space="preserve"> tujuh puluh lima</v>
      </c>
      <c r="F334" s="21">
        <f>('ENTRI DATA'!AP10)</f>
        <v>75</v>
      </c>
      <c r="G334" s="127" t="str">
        <f>[1]!terbilang(F334)</f>
        <v xml:space="preserve"> tujuh puluh lima</v>
      </c>
      <c r="H334" s="21" t="str">
        <f>('ENTRI DATA'!AQ10)</f>
        <v>B</v>
      </c>
      <c r="I334" s="114" t="str">
        <f>IF(AND(D334&gt;=75,F334&gt;=75),"Tuntas","Belum Tuntas")</f>
        <v>Tuntas</v>
      </c>
    </row>
    <row r="335" spans="1:9">
      <c r="A335" s="198" t="s">
        <v>25</v>
      </c>
      <c r="B335" s="199"/>
      <c r="C335" s="200"/>
      <c r="D335" s="21">
        <f>SUM(D317:D334)</f>
        <v>1128</v>
      </c>
      <c r="E335" s="19"/>
      <c r="F335" s="21">
        <f>SUM(F317:F334)</f>
        <v>917</v>
      </c>
      <c r="G335" s="19"/>
      <c r="H335" s="21"/>
      <c r="I335" s="21"/>
    </row>
    <row r="336" spans="1:9">
      <c r="A336" s="201" t="s">
        <v>26</v>
      </c>
      <c r="B336" s="202"/>
      <c r="C336" s="203"/>
      <c r="D336" s="90">
        <f>ROUND(AVERAGE(D317:D334),0)</f>
        <v>81</v>
      </c>
      <c r="E336" s="31" t="str">
        <f>[1]!terbilang(D336)</f>
        <v xml:space="preserve"> delapan puluh satu</v>
      </c>
      <c r="F336" s="89">
        <f>ROUND(AVERAGE(F317:F334),0)</f>
        <v>83</v>
      </c>
      <c r="G336" s="93" t="str">
        <f>[1]!terbilang(F336)</f>
        <v xml:space="preserve"> delapan puluh tiga</v>
      </c>
      <c r="H336" s="25"/>
      <c r="I336" s="25"/>
    </row>
    <row r="337" spans="1:9">
      <c r="A337" s="201" t="s">
        <v>27</v>
      </c>
      <c r="B337" s="202"/>
      <c r="C337" s="203"/>
      <c r="D337" s="65">
        <f>peringkat!D5</f>
        <v>1</v>
      </c>
      <c r="E337" s="66" t="str">
        <f>[1]!terbilang(D337)</f>
        <v xml:space="preserve"> satu</v>
      </c>
      <c r="F337" s="32"/>
      <c r="G337" s="32"/>
      <c r="H337" s="33"/>
      <c r="I337" s="50"/>
    </row>
    <row r="338" spans="1:9">
      <c r="A338" s="218" t="s">
        <v>28</v>
      </c>
      <c r="B338" s="218"/>
      <c r="C338" s="34"/>
      <c r="D338" s="35"/>
      <c r="E338" s="34"/>
      <c r="F338" s="34"/>
      <c r="G338" s="34"/>
      <c r="H338" s="34"/>
      <c r="I338" s="35"/>
    </row>
    <row r="339" spans="1:9">
      <c r="A339" s="36" t="s">
        <v>0</v>
      </c>
      <c r="B339" s="204" t="s">
        <v>29</v>
      </c>
      <c r="C339" s="205"/>
      <c r="D339" s="206"/>
      <c r="E339" s="204" t="s">
        <v>4</v>
      </c>
      <c r="F339" s="205"/>
      <c r="G339" s="205"/>
      <c r="H339" s="205"/>
      <c r="I339" s="206"/>
    </row>
    <row r="340" spans="1:9">
      <c r="A340" s="37">
        <v>1</v>
      </c>
      <c r="B340" s="38" t="s">
        <v>30</v>
      </c>
      <c r="C340" s="39"/>
      <c r="D340" s="40"/>
      <c r="E340" s="188">
        <v>1</v>
      </c>
      <c r="F340" s="189"/>
      <c r="G340" s="189"/>
      <c r="H340" s="189"/>
      <c r="I340" s="190"/>
    </row>
    <row r="341" spans="1:9">
      <c r="A341" s="37">
        <v>2</v>
      </c>
      <c r="B341" s="42" t="s">
        <v>31</v>
      </c>
      <c r="C341" s="43"/>
      <c r="D341" s="44"/>
      <c r="E341" s="188">
        <v>1</v>
      </c>
      <c r="F341" s="189"/>
      <c r="G341" s="189"/>
      <c r="H341" s="189"/>
      <c r="I341" s="190"/>
    </row>
    <row r="342" spans="1:9">
      <c r="A342" s="37">
        <v>3</v>
      </c>
      <c r="B342" s="45" t="s">
        <v>32</v>
      </c>
      <c r="C342" s="46"/>
      <c r="D342" s="47"/>
      <c r="E342" s="188">
        <v>1</v>
      </c>
      <c r="F342" s="189"/>
      <c r="G342" s="189"/>
      <c r="H342" s="189"/>
      <c r="I342" s="190"/>
    </row>
    <row r="343" spans="1:9">
      <c r="A343" s="221" t="s">
        <v>33</v>
      </c>
      <c r="B343" s="221"/>
      <c r="C343" s="34"/>
      <c r="D343" s="35"/>
      <c r="E343" s="34"/>
      <c r="F343" s="34"/>
      <c r="G343" s="34"/>
      <c r="H343" s="34"/>
      <c r="I343" s="35"/>
    </row>
    <row r="344" spans="1:9">
      <c r="A344" s="55" t="s">
        <v>0</v>
      </c>
      <c r="B344" s="195" t="s">
        <v>34</v>
      </c>
      <c r="C344" s="196"/>
      <c r="D344" s="196"/>
      <c r="E344" s="197"/>
      <c r="F344" s="195" t="s">
        <v>4</v>
      </c>
      <c r="G344" s="196"/>
      <c r="H344" s="196"/>
      <c r="I344" s="197"/>
    </row>
    <row r="345" spans="1:9">
      <c r="A345" s="37">
        <v>1</v>
      </c>
      <c r="B345" s="56" t="s">
        <v>35</v>
      </c>
      <c r="C345" s="60"/>
      <c r="D345" s="59"/>
      <c r="E345" s="57"/>
      <c r="F345" s="188" t="s">
        <v>13</v>
      </c>
      <c r="G345" s="189"/>
      <c r="H345" s="189"/>
      <c r="I345" s="190"/>
    </row>
    <row r="346" spans="1:9">
      <c r="A346" s="37">
        <v>2</v>
      </c>
      <c r="B346" s="42" t="s">
        <v>36</v>
      </c>
      <c r="C346" s="43"/>
      <c r="D346" s="41"/>
      <c r="E346" s="58"/>
      <c r="F346" s="188" t="s">
        <v>13</v>
      </c>
      <c r="G346" s="189"/>
      <c r="H346" s="189"/>
      <c r="I346" s="190"/>
    </row>
    <row r="347" spans="1:9">
      <c r="A347" s="37">
        <v>3</v>
      </c>
      <c r="B347" s="56" t="s">
        <v>37</v>
      </c>
      <c r="C347" s="60"/>
      <c r="D347" s="59"/>
      <c r="E347" s="57"/>
      <c r="F347" s="188" t="s">
        <v>16</v>
      </c>
      <c r="G347" s="189"/>
      <c r="H347" s="189"/>
      <c r="I347" s="190"/>
    </row>
    <row r="348" spans="1:9">
      <c r="A348" s="37">
        <v>4</v>
      </c>
      <c r="B348" s="42" t="s">
        <v>38</v>
      </c>
      <c r="C348" s="43"/>
      <c r="D348" s="41"/>
      <c r="E348" s="58"/>
      <c r="F348" s="188" t="s">
        <v>16</v>
      </c>
      <c r="G348" s="189"/>
      <c r="H348" s="189"/>
      <c r="I348" s="190"/>
    </row>
    <row r="349" spans="1:9">
      <c r="A349" s="37">
        <v>5</v>
      </c>
      <c r="B349" s="56" t="s">
        <v>39</v>
      </c>
      <c r="C349" s="60"/>
      <c r="D349" s="59"/>
      <c r="E349" s="57"/>
      <c r="F349" s="188" t="s">
        <v>13</v>
      </c>
      <c r="G349" s="189"/>
      <c r="H349" s="189"/>
      <c r="I349" s="190"/>
    </row>
    <row r="350" spans="1:9">
      <c r="A350" s="37">
        <v>6</v>
      </c>
      <c r="B350" s="42" t="s">
        <v>40</v>
      </c>
      <c r="C350" s="43"/>
      <c r="D350" s="41"/>
      <c r="E350" s="58"/>
      <c r="F350" s="188" t="s">
        <v>16</v>
      </c>
      <c r="G350" s="189"/>
      <c r="H350" s="189"/>
      <c r="I350" s="190"/>
    </row>
    <row r="351" spans="1:9">
      <c r="A351" s="37">
        <v>7</v>
      </c>
      <c r="B351" s="56" t="s">
        <v>41</v>
      </c>
      <c r="C351" s="60"/>
      <c r="D351" s="59"/>
      <c r="E351" s="57"/>
      <c r="F351" s="188" t="s">
        <v>16</v>
      </c>
      <c r="G351" s="189"/>
      <c r="H351" s="189"/>
      <c r="I351" s="190"/>
    </row>
    <row r="352" spans="1:9">
      <c r="A352" s="37">
        <v>8</v>
      </c>
      <c r="B352" s="42" t="s">
        <v>42</v>
      </c>
      <c r="C352" s="43"/>
      <c r="D352" s="41"/>
      <c r="E352" s="58"/>
      <c r="F352" s="188" t="s">
        <v>16</v>
      </c>
      <c r="G352" s="189"/>
      <c r="H352" s="189"/>
      <c r="I352" s="190"/>
    </row>
    <row r="354" spans="1:9">
      <c r="A354" s="7"/>
      <c r="B354" s="7"/>
      <c r="C354" s="7"/>
      <c r="D354" s="3"/>
      <c r="E354" s="7"/>
      <c r="G354" s="7" t="str">
        <f>G54</f>
        <v>Bengkulu, 18 Juni 2016</v>
      </c>
      <c r="H354" s="7"/>
      <c r="I354" s="53"/>
    </row>
    <row r="355" spans="1:9">
      <c r="A355" s="7" t="s">
        <v>43</v>
      </c>
      <c r="B355" s="7"/>
      <c r="D355" s="1"/>
      <c r="G355" s="7" t="s">
        <v>44</v>
      </c>
      <c r="H355" s="3"/>
      <c r="I355" s="7"/>
    </row>
    <row r="356" spans="1:9">
      <c r="A356" s="7" t="s">
        <v>45</v>
      </c>
      <c r="B356" s="7"/>
      <c r="D356" s="1"/>
      <c r="G356" s="7"/>
      <c r="H356" s="3"/>
      <c r="I356" s="7"/>
    </row>
    <row r="357" spans="1:9">
      <c r="A357" s="7"/>
      <c r="B357" s="7"/>
      <c r="D357" s="1"/>
      <c r="G357" s="7"/>
      <c r="H357" s="3"/>
      <c r="I357" s="7"/>
    </row>
    <row r="358" spans="1:9">
      <c r="A358" s="7"/>
      <c r="B358" s="7"/>
      <c r="D358" s="1"/>
      <c r="G358" s="7"/>
      <c r="H358" s="3"/>
      <c r="I358" s="7"/>
    </row>
    <row r="359" spans="1:9">
      <c r="A359" s="7" t="s">
        <v>46</v>
      </c>
      <c r="B359" s="7"/>
      <c r="D359" s="1"/>
      <c r="G359" s="70" t="str">
        <f>G59</f>
        <v>Anas Firdaus</v>
      </c>
      <c r="H359" s="61"/>
      <c r="I359" s="6"/>
    </row>
    <row r="360" spans="1:9">
      <c r="A360" s="4"/>
      <c r="B360" s="4"/>
      <c r="C360" s="52"/>
      <c r="D360" s="53"/>
      <c r="E360" s="52"/>
      <c r="F360" s="52"/>
      <c r="G360" s="52"/>
      <c r="H360" s="52"/>
      <c r="I360" s="53"/>
    </row>
    <row r="361" spans="1:9">
      <c r="A361" s="4"/>
      <c r="B361" s="4"/>
      <c r="C361" s="191" t="s">
        <v>47</v>
      </c>
      <c r="D361" s="191"/>
      <c r="E361" s="191"/>
      <c r="F361" s="52"/>
      <c r="G361" s="52"/>
      <c r="H361" s="52"/>
      <c r="I361" s="53"/>
    </row>
    <row r="362" spans="1:9">
      <c r="A362" s="4"/>
      <c r="B362" s="4"/>
      <c r="C362" s="192" t="s">
        <v>48</v>
      </c>
      <c r="D362" s="192"/>
      <c r="E362" s="192"/>
      <c r="F362" s="52"/>
      <c r="G362" s="52"/>
      <c r="H362" s="52"/>
      <c r="I362" s="53"/>
    </row>
    <row r="363" spans="1:9">
      <c r="A363" s="4"/>
      <c r="B363" s="4"/>
      <c r="C363" s="7"/>
      <c r="D363" s="53"/>
      <c r="E363" s="52"/>
      <c r="F363" s="52"/>
      <c r="G363" s="52"/>
      <c r="H363" s="52"/>
      <c r="I363" s="53"/>
    </row>
    <row r="364" spans="1:9">
      <c r="A364" s="4"/>
      <c r="B364" s="4"/>
      <c r="C364" s="7"/>
      <c r="D364" s="53"/>
      <c r="E364" s="52"/>
      <c r="F364" s="52"/>
      <c r="G364" s="52"/>
      <c r="H364" s="52"/>
      <c r="I364" s="53"/>
    </row>
    <row r="365" spans="1:9">
      <c r="A365" s="4"/>
      <c r="B365" s="4"/>
      <c r="C365" s="7"/>
      <c r="D365" s="53"/>
      <c r="E365" s="52"/>
      <c r="F365" s="52"/>
      <c r="G365" s="52"/>
      <c r="H365" s="52"/>
      <c r="I365" s="53"/>
    </row>
    <row r="366" spans="1:9">
      <c r="A366" s="4"/>
      <c r="B366" s="4"/>
      <c r="C366" s="193" t="str">
        <f>C65</f>
        <v>Yemmi,SE,M.T.Pd</v>
      </c>
      <c r="D366" s="193"/>
      <c r="E366" s="193"/>
      <c r="F366" s="52"/>
      <c r="G366" s="52"/>
      <c r="H366" s="52"/>
      <c r="I366" s="53"/>
    </row>
    <row r="367" spans="1:9">
      <c r="A367" s="4"/>
      <c r="B367" s="4"/>
      <c r="C367" s="97"/>
      <c r="D367" s="97"/>
      <c r="E367" s="97"/>
      <c r="F367" s="52"/>
      <c r="G367" s="52"/>
      <c r="H367" s="52"/>
      <c r="I367" s="53"/>
    </row>
    <row r="368" spans="1:9">
      <c r="A368" s="4"/>
      <c r="B368" s="4"/>
      <c r="C368" s="97"/>
      <c r="D368" s="97"/>
      <c r="E368" s="97"/>
      <c r="F368" s="52"/>
      <c r="G368" s="52"/>
      <c r="H368" s="52"/>
      <c r="I368" s="53"/>
    </row>
    <row r="369" spans="1:9">
      <c r="A369" s="4"/>
      <c r="B369" s="4"/>
      <c r="C369" s="97"/>
      <c r="D369" s="97"/>
      <c r="E369" s="97"/>
      <c r="F369" s="52"/>
      <c r="G369" s="52"/>
      <c r="H369" s="52"/>
      <c r="I369" s="53"/>
    </row>
    <row r="370" spans="1:9">
      <c r="A370" s="4"/>
      <c r="B370" s="4"/>
      <c r="C370" s="138"/>
      <c r="D370" s="138"/>
      <c r="E370" s="138"/>
      <c r="F370" s="52"/>
      <c r="G370" s="52"/>
      <c r="H370" s="52"/>
      <c r="I370" s="53"/>
    </row>
    <row r="371" spans="1:9">
      <c r="A371" s="4"/>
      <c r="B371" s="4"/>
      <c r="C371" s="138"/>
      <c r="D371" s="138"/>
      <c r="E371" s="138"/>
      <c r="F371" s="52"/>
      <c r="G371" s="52"/>
      <c r="H371" s="52"/>
      <c r="I371" s="53"/>
    </row>
    <row r="372" spans="1:9">
      <c r="A372" s="4"/>
      <c r="B372" s="4"/>
      <c r="C372" s="138"/>
      <c r="D372" s="138"/>
      <c r="E372" s="138"/>
      <c r="F372" s="52"/>
      <c r="G372" s="52"/>
      <c r="H372" s="52"/>
      <c r="I372" s="53"/>
    </row>
    <row r="373" spans="1:9">
      <c r="A373" s="4"/>
      <c r="B373" s="4"/>
      <c r="C373" s="138"/>
      <c r="D373" s="138"/>
      <c r="E373" s="138"/>
      <c r="F373" s="52"/>
      <c r="G373" s="52"/>
      <c r="H373" s="52"/>
      <c r="I373" s="53"/>
    </row>
    <row r="374" spans="1:9">
      <c r="A374" s="4"/>
      <c r="B374" s="4"/>
      <c r="C374" s="138"/>
      <c r="D374" s="138"/>
      <c r="E374" s="138"/>
      <c r="F374" s="52"/>
      <c r="G374" s="52"/>
      <c r="H374" s="52"/>
      <c r="I374" s="53"/>
    </row>
    <row r="375" spans="1:9">
      <c r="A375" s="4"/>
      <c r="B375" s="4"/>
      <c r="C375" s="138"/>
      <c r="D375" s="138"/>
      <c r="E375" s="138"/>
      <c r="F375" s="52"/>
      <c r="G375" s="52"/>
      <c r="H375" s="52"/>
      <c r="I375" s="53"/>
    </row>
    <row r="382" spans="1:9" ht="12.75" customHeight="1"/>
    <row r="383" spans="1:9" ht="15" customHeight="1">
      <c r="A383" s="192" t="str">
        <f>A8</f>
        <v>LAPORAN AKHIR SEMESTER</v>
      </c>
      <c r="B383" s="192"/>
      <c r="C383" s="192"/>
      <c r="D383" s="192"/>
      <c r="E383" s="192"/>
      <c r="F383" s="192"/>
      <c r="G383" s="192"/>
      <c r="H383" s="192"/>
      <c r="I383" s="192"/>
    </row>
    <row r="384" spans="1:9">
      <c r="A384" s="192" t="str">
        <f>A9</f>
        <v>SMP-IT KHAIRUNNAS BENGKULU</v>
      </c>
      <c r="B384" s="192"/>
      <c r="C384" s="192"/>
      <c r="D384" s="192"/>
      <c r="E384" s="192"/>
      <c r="F384" s="192"/>
      <c r="G384" s="192"/>
      <c r="H384" s="192"/>
      <c r="I384" s="192"/>
    </row>
    <row r="385" spans="1:9" ht="15" customHeight="1">
      <c r="A385" s="4"/>
      <c r="B385" s="4"/>
      <c r="C385" s="4"/>
      <c r="D385" s="5"/>
      <c r="E385" s="4"/>
      <c r="F385" s="4"/>
      <c r="G385" s="4"/>
      <c r="H385" s="4"/>
      <c r="I385" s="5"/>
    </row>
    <row r="386" spans="1:9">
      <c r="A386" s="144" t="s">
        <v>113</v>
      </c>
      <c r="B386" s="144" t="str">
        <f>('ENTRI DATA'!B11)</f>
        <v>Salman Alfarizi NB</v>
      </c>
      <c r="C386" s="4"/>
      <c r="D386" s="5"/>
      <c r="E386" s="7"/>
      <c r="F386" s="7" t="str">
        <f>F11</f>
        <v xml:space="preserve">    Kelas/ Semester   : VII/2 (DUA)</v>
      </c>
      <c r="G386" s="7"/>
      <c r="H386" s="7"/>
      <c r="I386" s="5"/>
    </row>
    <row r="387" spans="1:9">
      <c r="A387" s="7" t="s">
        <v>114</v>
      </c>
      <c r="B387" s="151" t="str">
        <f>('ENTRI DATA'!C11)</f>
        <v>0029006679</v>
      </c>
      <c r="C387" s="7"/>
      <c r="D387" s="5"/>
      <c r="E387" s="4"/>
      <c r="F387" s="7" t="str">
        <f>F12</f>
        <v xml:space="preserve">    Tahun Pelajaran   : 2015/2016</v>
      </c>
      <c r="G387" s="7"/>
      <c r="H387" s="7"/>
      <c r="I387" s="5"/>
    </row>
    <row r="388" spans="1:9">
      <c r="A388" s="7"/>
      <c r="B388" s="4"/>
      <c r="C388" s="4"/>
      <c r="D388" s="5"/>
      <c r="E388" s="4"/>
      <c r="F388" s="4"/>
      <c r="G388" s="4"/>
      <c r="H388" s="4"/>
      <c r="I388" s="5"/>
    </row>
    <row r="389" spans="1:9">
      <c r="A389" s="8" t="s">
        <v>0</v>
      </c>
      <c r="B389" s="9" t="s">
        <v>1</v>
      </c>
      <c r="C389" s="10" t="s">
        <v>2</v>
      </c>
      <c r="D389" s="213" t="s">
        <v>3</v>
      </c>
      <c r="E389" s="214"/>
      <c r="F389" s="214"/>
      <c r="G389" s="214"/>
      <c r="H389" s="214"/>
      <c r="I389" s="9" t="s">
        <v>4</v>
      </c>
    </row>
    <row r="390" spans="1:9">
      <c r="A390" s="11"/>
      <c r="B390" s="12"/>
      <c r="C390" s="13" t="s">
        <v>5</v>
      </c>
      <c r="D390" s="215" t="s">
        <v>6</v>
      </c>
      <c r="E390" s="215"/>
      <c r="F390" s="215" t="s">
        <v>7</v>
      </c>
      <c r="G390" s="215"/>
      <c r="H390" s="13" t="s">
        <v>8</v>
      </c>
      <c r="I390" s="12"/>
    </row>
    <row r="391" spans="1:9">
      <c r="A391" s="15"/>
      <c r="B391" s="16"/>
      <c r="C391" s="17" t="s">
        <v>9</v>
      </c>
      <c r="D391" s="14" t="s">
        <v>10</v>
      </c>
      <c r="E391" s="14" t="s">
        <v>11</v>
      </c>
      <c r="F391" s="14" t="s">
        <v>10</v>
      </c>
      <c r="G391" s="14" t="s">
        <v>11</v>
      </c>
      <c r="H391" s="17"/>
      <c r="I391" s="16"/>
    </row>
    <row r="392" spans="1:9">
      <c r="A392" s="18">
        <v>1</v>
      </c>
      <c r="B392" s="19" t="s">
        <v>12</v>
      </c>
      <c r="C392" s="20">
        <v>75</v>
      </c>
      <c r="D392" s="21">
        <f>('ENTRI DATA'!D11)</f>
        <v>96</v>
      </c>
      <c r="E392" s="19" t="str">
        <f>[1]!terbilang(D392)</f>
        <v xml:space="preserve"> sembilan puluh enam</v>
      </c>
      <c r="F392" s="21">
        <f>('ENTRI DATA'!E11)</f>
        <v>95</v>
      </c>
      <c r="G392" s="127" t="str">
        <f>[1]!terbilang(F392)</f>
        <v xml:space="preserve"> sembilan puluh lima</v>
      </c>
      <c r="H392" s="21" t="str">
        <f>('ENTRI DATA'!F11)</f>
        <v>A</v>
      </c>
      <c r="I392" s="20" t="str">
        <f>IF(AND(D392&gt;=75,F392&gt;=75),"Tuntas","Belum Tuntas")</f>
        <v>Tuntas</v>
      </c>
    </row>
    <row r="393" spans="1:9">
      <c r="A393" s="18">
        <v>2</v>
      </c>
      <c r="B393" s="19" t="s">
        <v>14</v>
      </c>
      <c r="C393" s="20">
        <v>75</v>
      </c>
      <c r="D393" s="21">
        <f>('ENTRI DATA'!G11)</f>
        <v>79</v>
      </c>
      <c r="E393" s="19" t="str">
        <f>[1]!terbilang(D393)</f>
        <v xml:space="preserve"> tujuh puluh sembilan</v>
      </c>
      <c r="F393" s="21" t="str">
        <f>('ENTRI DATA'!H11)</f>
        <v>-</v>
      </c>
      <c r="G393" s="127" t="s">
        <v>52</v>
      </c>
      <c r="H393" s="21" t="str">
        <f>('ENTRI DATA'!I11)</f>
        <v>A</v>
      </c>
      <c r="I393" s="20" t="str">
        <f>IF(AND(D393&gt;=75,F393&gt;=75),"Tuntas","Belum Tuntas")</f>
        <v>Tuntas</v>
      </c>
    </row>
    <row r="394" spans="1:9">
      <c r="A394" s="18">
        <v>3</v>
      </c>
      <c r="B394" s="19" t="s">
        <v>15</v>
      </c>
      <c r="C394" s="20">
        <v>75</v>
      </c>
      <c r="D394" s="21">
        <f>('ENTRI DATA'!J11)</f>
        <v>90</v>
      </c>
      <c r="E394" s="19" t="str">
        <f>[1]!terbilang(D394)</f>
        <v xml:space="preserve"> sembilan puluh</v>
      </c>
      <c r="F394" s="21">
        <f>('ENTRI DATA'!K11)</f>
        <v>85</v>
      </c>
      <c r="G394" s="127" t="str">
        <f>[1]!terbilang(F394)</f>
        <v xml:space="preserve"> delapan puluh lima</v>
      </c>
      <c r="H394" s="21" t="str">
        <f>('ENTRI DATA'!L11)</f>
        <v>A</v>
      </c>
      <c r="I394" s="20" t="str">
        <f t="shared" ref="I394:I398" si="5">IF(AND(D394&gt;=75,F394&gt;=75),"Tuntas","Belum Tuntas")</f>
        <v>Tuntas</v>
      </c>
    </row>
    <row r="395" spans="1:9">
      <c r="A395" s="18">
        <v>4</v>
      </c>
      <c r="B395" s="19" t="s">
        <v>17</v>
      </c>
      <c r="C395" s="20">
        <v>75</v>
      </c>
      <c r="D395" s="21">
        <f>('ENTRI DATA'!M11)</f>
        <v>92</v>
      </c>
      <c r="E395" s="19" t="str">
        <f>[1]!terbilang(D395)</f>
        <v xml:space="preserve"> sembilan puluh dua</v>
      </c>
      <c r="F395" s="21">
        <f>('ENTRI DATA'!N11)</f>
        <v>95</v>
      </c>
      <c r="G395" s="127" t="str">
        <f>[1]!terbilang(F395)</f>
        <v xml:space="preserve"> sembilan puluh lima</v>
      </c>
      <c r="H395" s="21" t="str">
        <f>('ENTRI DATA'!O11)</f>
        <v>A</v>
      </c>
      <c r="I395" s="20" t="str">
        <f t="shared" si="5"/>
        <v>Tuntas</v>
      </c>
    </row>
    <row r="396" spans="1:9">
      <c r="A396" s="18">
        <v>5</v>
      </c>
      <c r="B396" s="19" t="s">
        <v>18</v>
      </c>
      <c r="C396" s="20">
        <v>75</v>
      </c>
      <c r="D396" s="21">
        <f>('ENTRI DATA'!P11)</f>
        <v>85</v>
      </c>
      <c r="E396" s="19" t="str">
        <f>[1]!terbilang(D396)</f>
        <v xml:space="preserve"> delapan puluh lima</v>
      </c>
      <c r="F396" s="21" t="s">
        <v>52</v>
      </c>
      <c r="G396" s="81" t="s">
        <v>52</v>
      </c>
      <c r="H396" s="21" t="str">
        <f>('ENTRI DATA'!Q11)</f>
        <v>B</v>
      </c>
      <c r="I396" s="20" t="str">
        <f t="shared" si="5"/>
        <v>Tuntas</v>
      </c>
    </row>
    <row r="397" spans="1:9">
      <c r="A397" s="18">
        <v>6</v>
      </c>
      <c r="B397" s="19" t="s">
        <v>19</v>
      </c>
      <c r="C397" s="20">
        <v>75</v>
      </c>
      <c r="D397" s="21">
        <f>('ENTRI DATA'!R11)</f>
        <v>81</v>
      </c>
      <c r="E397" s="19" t="str">
        <f>[1]!terbilang(D397)</f>
        <v xml:space="preserve"> delapan puluh satu</v>
      </c>
      <c r="F397" s="21">
        <f>('ENTRI DATA'!S11)</f>
        <v>88</v>
      </c>
      <c r="G397" s="81" t="str">
        <f>[1]!terbilang(F397)</f>
        <v xml:space="preserve"> delapan puluh delapan</v>
      </c>
      <c r="H397" s="21" t="str">
        <f>('ENTRI DATA'!T11)</f>
        <v>B</v>
      </c>
      <c r="I397" s="20" t="str">
        <f t="shared" si="5"/>
        <v>Tuntas</v>
      </c>
    </row>
    <row r="398" spans="1:9">
      <c r="A398" s="18">
        <v>7</v>
      </c>
      <c r="B398" s="19" t="s">
        <v>20</v>
      </c>
      <c r="C398" s="20">
        <v>75</v>
      </c>
      <c r="D398" s="21">
        <f>('ENTRI DATA'!U11)</f>
        <v>82</v>
      </c>
      <c r="E398" s="19" t="str">
        <f>[1]!terbilang(D398)</f>
        <v xml:space="preserve"> delapan puluh dua</v>
      </c>
      <c r="F398" s="21" t="s">
        <v>52</v>
      </c>
      <c r="G398" s="81" t="s">
        <v>52</v>
      </c>
      <c r="H398" s="21" t="str">
        <f>('ENTRI DATA'!V11)</f>
        <v>B</v>
      </c>
      <c r="I398" s="20" t="str">
        <f t="shared" si="5"/>
        <v>Tuntas</v>
      </c>
    </row>
    <row r="399" spans="1:9">
      <c r="A399" s="22">
        <v>8</v>
      </c>
      <c r="B399" s="23" t="s">
        <v>21</v>
      </c>
      <c r="C399" s="20">
        <v>75</v>
      </c>
      <c r="D399" s="120">
        <f>('ENTRI DATA'!W11)</f>
        <v>81</v>
      </c>
      <c r="E399" s="19" t="str">
        <f>[1]!terbilang(D399)</f>
        <v xml:space="preserve"> delapan puluh satu</v>
      </c>
      <c r="F399" s="120">
        <f>('ENTRI DATA'!X11)</f>
        <v>87</v>
      </c>
      <c r="G399" s="128" t="str">
        <f>[1]!terbilang(F399)</f>
        <v xml:space="preserve"> delapan puluh tujuh</v>
      </c>
      <c r="H399" s="120" t="str">
        <f>('ENTRI DATA'!Y11)</f>
        <v>A</v>
      </c>
      <c r="I399" s="20" t="str">
        <f>IF(AND(D399&gt;=75,F399&gt;=75),"Tuntas","Belum Tuntas")</f>
        <v>Tuntas</v>
      </c>
    </row>
    <row r="400" spans="1:9">
      <c r="A400" s="79">
        <v>9</v>
      </c>
      <c r="B400" s="85" t="s">
        <v>63</v>
      </c>
      <c r="C400" s="207">
        <v>75</v>
      </c>
      <c r="D400" s="207">
        <f>('ENTRI DATA'!Z11)</f>
        <v>85</v>
      </c>
      <c r="E400" s="211" t="str">
        <f>[1]!terbilang(D400)</f>
        <v xml:space="preserve"> delapan puluh lima</v>
      </c>
      <c r="F400" s="207">
        <f>('ENTRI DATA'!AA11)</f>
        <v>95</v>
      </c>
      <c r="G400" s="211" t="str">
        <f>[1]!terbilang(F400)</f>
        <v xml:space="preserve"> sembilan puluh lima</v>
      </c>
      <c r="H400" s="207" t="str">
        <f>('ENTRI DATA'!AB11)</f>
        <v>A</v>
      </c>
      <c r="I400" s="207" t="str">
        <f>IF(AND(D400&gt;=75,F400&gt;=75),"Tuntas","Belum Tuntas")</f>
        <v>Tuntas</v>
      </c>
    </row>
    <row r="401" spans="1:9">
      <c r="A401" s="92"/>
      <c r="B401" s="86" t="s">
        <v>61</v>
      </c>
      <c r="C401" s="208"/>
      <c r="D401" s="208"/>
      <c r="E401" s="212"/>
      <c r="F401" s="208"/>
      <c r="G401" s="212"/>
      <c r="H401" s="208"/>
      <c r="I401" s="208"/>
    </row>
    <row r="402" spans="1:9">
      <c r="A402" s="22">
        <v>10</v>
      </c>
      <c r="B402" s="85" t="s">
        <v>111</v>
      </c>
      <c r="C402" s="207">
        <v>75</v>
      </c>
      <c r="D402" s="207">
        <f>('ENTRI DATA'!AC11)</f>
        <v>75</v>
      </c>
      <c r="E402" s="211" t="str">
        <f>[1]!terbilang(D402)</f>
        <v xml:space="preserve"> tujuh puluh lima</v>
      </c>
      <c r="F402" s="207">
        <f>('ENTRI DATA'!AD11)</f>
        <v>80</v>
      </c>
      <c r="G402" s="211" t="str">
        <f>[1]!terbilang(F402)</f>
        <v xml:space="preserve"> delapan puluh</v>
      </c>
      <c r="H402" s="207" t="str">
        <f>('ENTRI DATA'!AE11)</f>
        <v>B</v>
      </c>
      <c r="I402" s="207" t="str">
        <f>IF(AND(D402&gt;=75,F402&gt;=75),"Tuntas","Belum Tuntas")</f>
        <v>Tuntas</v>
      </c>
    </row>
    <row r="403" spans="1:9">
      <c r="A403" s="26"/>
      <c r="B403" s="86" t="s">
        <v>112</v>
      </c>
      <c r="C403" s="208"/>
      <c r="D403" s="208"/>
      <c r="E403" s="212"/>
      <c r="F403" s="208"/>
      <c r="G403" s="212"/>
      <c r="H403" s="208"/>
      <c r="I403" s="208"/>
    </row>
    <row r="404" spans="1:9">
      <c r="A404" s="29" t="s">
        <v>50</v>
      </c>
      <c r="B404" s="82"/>
      <c r="C404" s="67"/>
      <c r="D404" s="63"/>
      <c r="E404" s="143"/>
      <c r="F404" s="63"/>
      <c r="G404" s="123"/>
      <c r="H404" s="63"/>
      <c r="I404" s="28"/>
    </row>
    <row r="405" spans="1:9">
      <c r="A405" s="207">
        <v>11</v>
      </c>
      <c r="B405" s="209" t="s">
        <v>58</v>
      </c>
      <c r="C405" s="207">
        <v>75</v>
      </c>
      <c r="D405" s="207">
        <f>('ENTRI DATA'!AF11)</f>
        <v>85</v>
      </c>
      <c r="E405" s="211" t="str">
        <f>[1]!terbilang(D405)</f>
        <v xml:space="preserve"> delapan puluh lima</v>
      </c>
      <c r="F405" s="207">
        <f>('ENTRI DATA'!AG11)</f>
        <v>85</v>
      </c>
      <c r="G405" s="211" t="str">
        <f>[1]!terbilang(F405)</f>
        <v xml:space="preserve"> delapan puluh lima</v>
      </c>
      <c r="H405" s="207" t="str">
        <f>('ENTRI DATA'!AH11)</f>
        <v>A</v>
      </c>
      <c r="I405" s="207" t="str">
        <f>IF(AND(D405&gt;=75,F405&gt;=75),"Tuntas","Belum Tuntas")</f>
        <v>Tuntas</v>
      </c>
    </row>
    <row r="406" spans="1:9">
      <c r="A406" s="208"/>
      <c r="B406" s="210"/>
      <c r="C406" s="208"/>
      <c r="D406" s="208"/>
      <c r="E406" s="212"/>
      <c r="F406" s="208"/>
      <c r="G406" s="212"/>
      <c r="H406" s="208"/>
      <c r="I406" s="208"/>
    </row>
    <row r="407" spans="1:9">
      <c r="A407" s="18">
        <v>12</v>
      </c>
      <c r="B407" s="27" t="s">
        <v>22</v>
      </c>
      <c r="C407" s="20">
        <v>75</v>
      </c>
      <c r="D407" s="21">
        <f>('ENTRI DATA'!AI11)</f>
        <v>85</v>
      </c>
      <c r="E407" s="81" t="str">
        <f>[1]!terbilang(D407)</f>
        <v xml:space="preserve"> delapan puluh lima</v>
      </c>
      <c r="F407" s="21">
        <f>('ENTRI DATA'!AJ11)</f>
        <v>83</v>
      </c>
      <c r="G407" s="81" t="str">
        <f>[1]!terbilang(F407)</f>
        <v xml:space="preserve"> delapan puluh tiga</v>
      </c>
      <c r="H407" s="21" t="str">
        <f>('ENTRI DATA'!AK11)</f>
        <v>A</v>
      </c>
      <c r="I407" s="109" t="str">
        <f>IF(AND(D407&gt;=75,F407&gt;=75),"Tuntas","Belum Tuntas")</f>
        <v>Tuntas</v>
      </c>
    </row>
    <row r="408" spans="1:9">
      <c r="A408" s="18">
        <v>13</v>
      </c>
      <c r="B408" s="27" t="s">
        <v>23</v>
      </c>
      <c r="C408" s="20">
        <v>75</v>
      </c>
      <c r="D408" s="21">
        <f>('ENTRI DATA'!AL11)</f>
        <v>83</v>
      </c>
      <c r="E408" s="81" t="str">
        <f>[1]!terbilang(D408)</f>
        <v xml:space="preserve"> delapan puluh tiga</v>
      </c>
      <c r="F408" s="21">
        <f>('ENTRI DATA'!AM11)</f>
        <v>85</v>
      </c>
      <c r="G408" s="81" t="str">
        <f>[1]!terbilang(F408)</f>
        <v xml:space="preserve"> delapan puluh lima</v>
      </c>
      <c r="H408" s="21" t="str">
        <f>('ENTRI DATA'!AN11)</f>
        <v>A</v>
      </c>
      <c r="I408" s="109" t="str">
        <f>IF(AND(D408&gt;=75,F408&gt;=75),"Tuntas","Belum Tuntas")</f>
        <v>Tuntas</v>
      </c>
    </row>
    <row r="409" spans="1:9">
      <c r="A409" s="18">
        <v>14</v>
      </c>
      <c r="B409" s="27" t="s">
        <v>24</v>
      </c>
      <c r="C409" s="20">
        <v>75</v>
      </c>
      <c r="D409" s="21">
        <f>('ENTRI DATA'!AO11)</f>
        <v>83</v>
      </c>
      <c r="E409" s="81" t="str">
        <f>[1]!terbilang(D409)</f>
        <v xml:space="preserve"> delapan puluh tiga</v>
      </c>
      <c r="F409" s="21">
        <f>('ENTRI DATA'!AP11)</f>
        <v>83</v>
      </c>
      <c r="G409" s="127" t="str">
        <f>[1]!terbilang(F409)</f>
        <v xml:space="preserve"> delapan puluh tiga</v>
      </c>
      <c r="H409" s="21" t="str">
        <f>('ENTRI DATA'!AQ11)</f>
        <v>B</v>
      </c>
      <c r="I409" s="109" t="str">
        <f>IF(AND(D409&gt;=75,F409&gt;=75),"Tuntas","Belum Tuntas")</f>
        <v>Tuntas</v>
      </c>
    </row>
    <row r="410" spans="1:9">
      <c r="A410" s="198" t="s">
        <v>25</v>
      </c>
      <c r="B410" s="199"/>
      <c r="C410" s="200"/>
      <c r="D410" s="21">
        <f>SUM(D392:D409)</f>
        <v>1182</v>
      </c>
      <c r="E410" s="19"/>
      <c r="F410" s="21">
        <f>SUM(F392:F409)</f>
        <v>961</v>
      </c>
      <c r="G410" s="19"/>
      <c r="H410" s="21"/>
      <c r="I410" s="21"/>
    </row>
    <row r="411" spans="1:9">
      <c r="A411" s="201" t="s">
        <v>26</v>
      </c>
      <c r="B411" s="202"/>
      <c r="C411" s="203"/>
      <c r="D411" s="90">
        <f>ROUND(AVERAGE(D392:D409),0)</f>
        <v>84</v>
      </c>
      <c r="E411" s="31" t="str">
        <f>[1]!terbilang(D411)</f>
        <v xml:space="preserve"> delapan puluh empat</v>
      </c>
      <c r="F411" s="89">
        <f>ROUND(AVERAGE(F392:F409),0)</f>
        <v>87</v>
      </c>
      <c r="G411" s="93" t="str">
        <f>[1]!terbilang(F411)</f>
        <v xml:space="preserve"> delapan puluh tujuh</v>
      </c>
      <c r="H411" s="25"/>
      <c r="I411" s="25"/>
    </row>
    <row r="412" spans="1:9">
      <c r="A412" s="201" t="s">
        <v>27</v>
      </c>
      <c r="B412" s="202"/>
      <c r="C412" s="203"/>
      <c r="D412" s="18">
        <f>peringkat!D3</f>
        <v>2</v>
      </c>
      <c r="E412" s="66" t="str">
        <f>[1]!terbilang(D412)</f>
        <v xml:space="preserve"> dua</v>
      </c>
      <c r="F412" s="32"/>
      <c r="G412" s="32"/>
      <c r="H412" s="33"/>
      <c r="I412" s="50"/>
    </row>
    <row r="413" spans="1:9">
      <c r="A413" s="218" t="s">
        <v>28</v>
      </c>
      <c r="B413" s="218"/>
      <c r="C413" s="34"/>
      <c r="D413" s="35"/>
      <c r="E413" s="34"/>
      <c r="F413" s="34"/>
      <c r="G413" s="34"/>
      <c r="H413" s="34"/>
      <c r="I413" s="35"/>
    </row>
    <row r="414" spans="1:9">
      <c r="A414" s="36" t="s">
        <v>0</v>
      </c>
      <c r="B414" s="204" t="s">
        <v>29</v>
      </c>
      <c r="C414" s="205"/>
      <c r="D414" s="206"/>
      <c r="E414" s="204" t="s">
        <v>4</v>
      </c>
      <c r="F414" s="205"/>
      <c r="G414" s="205"/>
      <c r="H414" s="205"/>
      <c r="I414" s="206"/>
    </row>
    <row r="415" spans="1:9">
      <c r="A415" s="37">
        <v>1</v>
      </c>
      <c r="B415" s="38" t="s">
        <v>30</v>
      </c>
      <c r="C415" s="39"/>
      <c r="D415" s="40"/>
      <c r="E415" s="188">
        <v>2</v>
      </c>
      <c r="F415" s="189"/>
      <c r="G415" s="189"/>
      <c r="H415" s="189"/>
      <c r="I415" s="190"/>
    </row>
    <row r="416" spans="1:9">
      <c r="A416" s="37">
        <v>2</v>
      </c>
      <c r="B416" s="42" t="s">
        <v>31</v>
      </c>
      <c r="C416" s="43"/>
      <c r="D416" s="44"/>
      <c r="E416" s="188">
        <v>1</v>
      </c>
      <c r="F416" s="189"/>
      <c r="G416" s="189"/>
      <c r="H416" s="189"/>
      <c r="I416" s="190"/>
    </row>
    <row r="417" spans="1:9">
      <c r="A417" s="37">
        <v>3</v>
      </c>
      <c r="B417" s="45" t="s">
        <v>32</v>
      </c>
      <c r="C417" s="46"/>
      <c r="D417" s="47"/>
      <c r="E417" s="188">
        <v>1</v>
      </c>
      <c r="F417" s="189"/>
      <c r="G417" s="189"/>
      <c r="H417" s="189"/>
      <c r="I417" s="190"/>
    </row>
    <row r="418" spans="1:9">
      <c r="A418" s="221" t="s">
        <v>33</v>
      </c>
      <c r="B418" s="221"/>
      <c r="C418" s="34"/>
      <c r="D418" s="35"/>
      <c r="E418" s="34"/>
      <c r="F418" s="34"/>
      <c r="G418" s="34"/>
      <c r="H418" s="34"/>
      <c r="I418" s="35"/>
    </row>
    <row r="419" spans="1:9">
      <c r="A419" s="55" t="s">
        <v>0</v>
      </c>
      <c r="B419" s="195" t="s">
        <v>34</v>
      </c>
      <c r="C419" s="196"/>
      <c r="D419" s="196"/>
      <c r="E419" s="197"/>
      <c r="F419" s="195" t="s">
        <v>4</v>
      </c>
      <c r="G419" s="196"/>
      <c r="H419" s="196"/>
      <c r="I419" s="197"/>
    </row>
    <row r="420" spans="1:9">
      <c r="A420" s="37">
        <v>1</v>
      </c>
      <c r="B420" s="56" t="s">
        <v>35</v>
      </c>
      <c r="C420" s="60"/>
      <c r="D420" s="59"/>
      <c r="E420" s="57"/>
      <c r="F420" s="188" t="s">
        <v>13</v>
      </c>
      <c r="G420" s="189"/>
      <c r="H420" s="189"/>
      <c r="I420" s="190"/>
    </row>
    <row r="421" spans="1:9">
      <c r="A421" s="37">
        <v>2</v>
      </c>
      <c r="B421" s="42" t="s">
        <v>36</v>
      </c>
      <c r="C421" s="43"/>
      <c r="D421" s="41"/>
      <c r="E421" s="58"/>
      <c r="F421" s="188" t="s">
        <v>16</v>
      </c>
      <c r="G421" s="189"/>
      <c r="H421" s="189"/>
      <c r="I421" s="190"/>
    </row>
    <row r="422" spans="1:9">
      <c r="A422" s="37">
        <v>3</v>
      </c>
      <c r="B422" s="56" t="s">
        <v>37</v>
      </c>
      <c r="C422" s="60"/>
      <c r="D422" s="59"/>
      <c r="E422" s="57"/>
      <c r="F422" s="188" t="s">
        <v>13</v>
      </c>
      <c r="G422" s="189"/>
      <c r="H422" s="189"/>
      <c r="I422" s="190"/>
    </row>
    <row r="423" spans="1:9">
      <c r="A423" s="37">
        <v>4</v>
      </c>
      <c r="B423" s="42" t="s">
        <v>38</v>
      </c>
      <c r="C423" s="43"/>
      <c r="D423" s="41"/>
      <c r="E423" s="58"/>
      <c r="F423" s="188" t="s">
        <v>16</v>
      </c>
      <c r="G423" s="189"/>
      <c r="H423" s="189"/>
      <c r="I423" s="190"/>
    </row>
    <row r="424" spans="1:9">
      <c r="A424" s="37">
        <v>5</v>
      </c>
      <c r="B424" s="56" t="s">
        <v>39</v>
      </c>
      <c r="C424" s="60"/>
      <c r="D424" s="59"/>
      <c r="E424" s="57"/>
      <c r="F424" s="188" t="s">
        <v>13</v>
      </c>
      <c r="G424" s="189"/>
      <c r="H424" s="189"/>
      <c r="I424" s="190"/>
    </row>
    <row r="425" spans="1:9">
      <c r="A425" s="37">
        <v>6</v>
      </c>
      <c r="B425" s="42" t="s">
        <v>40</v>
      </c>
      <c r="C425" s="43"/>
      <c r="D425" s="41"/>
      <c r="E425" s="58"/>
      <c r="F425" s="188" t="s">
        <v>16</v>
      </c>
      <c r="G425" s="189"/>
      <c r="H425" s="189"/>
      <c r="I425" s="190"/>
    </row>
    <row r="426" spans="1:9">
      <c r="A426" s="37">
        <v>7</v>
      </c>
      <c r="B426" s="56" t="s">
        <v>41</v>
      </c>
      <c r="C426" s="60"/>
      <c r="D426" s="59"/>
      <c r="E426" s="57"/>
      <c r="F426" s="188" t="s">
        <v>16</v>
      </c>
      <c r="G426" s="189"/>
      <c r="H426" s="189"/>
      <c r="I426" s="190"/>
    </row>
    <row r="427" spans="1:9">
      <c r="A427" s="37">
        <v>8</v>
      </c>
      <c r="B427" s="42" t="s">
        <v>42</v>
      </c>
      <c r="C427" s="43"/>
      <c r="D427" s="41"/>
      <c r="E427" s="58"/>
      <c r="F427" s="188" t="s">
        <v>16</v>
      </c>
      <c r="G427" s="189"/>
      <c r="H427" s="189"/>
      <c r="I427" s="190"/>
    </row>
    <row r="428" spans="1:9">
      <c r="A428" s="54"/>
      <c r="B428" s="54"/>
      <c r="C428" s="54"/>
      <c r="D428" s="62"/>
      <c r="E428" s="54"/>
      <c r="F428" s="54"/>
      <c r="G428" s="54"/>
      <c r="H428" s="54"/>
    </row>
    <row r="429" spans="1:9">
      <c r="A429" s="7"/>
      <c r="B429" s="7"/>
      <c r="C429" s="7"/>
      <c r="D429" s="3"/>
      <c r="E429" s="7"/>
      <c r="G429" s="7" t="str">
        <f>G54</f>
        <v>Bengkulu, 18 Juni 2016</v>
      </c>
      <c r="H429" s="7"/>
      <c r="I429" s="53"/>
    </row>
    <row r="430" spans="1:9">
      <c r="A430" s="7" t="s">
        <v>43</v>
      </c>
      <c r="B430" s="7"/>
      <c r="D430" s="1"/>
      <c r="G430" s="7" t="s">
        <v>44</v>
      </c>
      <c r="H430" s="3"/>
      <c r="I430" s="7"/>
    </row>
    <row r="431" spans="1:9">
      <c r="A431" s="7" t="s">
        <v>45</v>
      </c>
      <c r="B431" s="7"/>
      <c r="D431" s="1"/>
      <c r="G431" s="7"/>
      <c r="H431" s="3"/>
      <c r="I431" s="7"/>
    </row>
    <row r="432" spans="1:9">
      <c r="A432" s="7"/>
      <c r="B432" s="7"/>
      <c r="D432" s="1"/>
      <c r="G432" s="7"/>
      <c r="H432" s="3"/>
      <c r="I432" s="7"/>
    </row>
    <row r="433" spans="1:9">
      <c r="A433" s="7"/>
      <c r="B433" s="7"/>
      <c r="D433" s="1"/>
      <c r="G433" s="7"/>
      <c r="H433" s="3"/>
      <c r="I433" s="7"/>
    </row>
    <row r="434" spans="1:9">
      <c r="A434" s="7" t="s">
        <v>46</v>
      </c>
      <c r="B434" s="7"/>
      <c r="D434" s="1"/>
      <c r="G434" s="70" t="str">
        <f>G59</f>
        <v>Anas Firdaus</v>
      </c>
      <c r="H434" s="61"/>
      <c r="I434" s="6"/>
    </row>
    <row r="435" spans="1:9">
      <c r="A435" s="4"/>
      <c r="B435" s="4"/>
      <c r="C435" s="52"/>
      <c r="D435" s="53"/>
      <c r="E435" s="52"/>
      <c r="F435" s="52"/>
      <c r="G435" s="52"/>
      <c r="H435" s="52"/>
      <c r="I435" s="53"/>
    </row>
    <row r="436" spans="1:9">
      <c r="A436" s="4"/>
      <c r="B436" s="4"/>
      <c r="C436" s="191" t="s">
        <v>47</v>
      </c>
      <c r="D436" s="191"/>
      <c r="E436" s="191"/>
      <c r="F436" s="52"/>
      <c r="G436" s="52"/>
      <c r="H436" s="52"/>
      <c r="I436" s="53"/>
    </row>
    <row r="437" spans="1:9">
      <c r="A437" s="4"/>
      <c r="B437" s="4"/>
      <c r="C437" s="192" t="s">
        <v>48</v>
      </c>
      <c r="D437" s="192"/>
      <c r="E437" s="192"/>
      <c r="F437" s="52"/>
      <c r="G437" s="52"/>
      <c r="H437" s="52"/>
      <c r="I437" s="53"/>
    </row>
    <row r="438" spans="1:9">
      <c r="A438" s="4"/>
      <c r="B438" s="4"/>
      <c r="C438" s="7"/>
      <c r="D438" s="53"/>
      <c r="E438" s="52"/>
      <c r="F438" s="52"/>
      <c r="G438" s="52"/>
      <c r="H438" s="52"/>
      <c r="I438" s="53"/>
    </row>
    <row r="439" spans="1:9">
      <c r="A439" s="4"/>
      <c r="B439" s="4"/>
      <c r="C439" s="7"/>
      <c r="D439" s="53"/>
      <c r="E439" s="52"/>
      <c r="F439" s="52"/>
      <c r="G439" s="52"/>
      <c r="H439" s="52"/>
      <c r="I439" s="53"/>
    </row>
    <row r="440" spans="1:9">
      <c r="A440" s="4"/>
      <c r="B440" s="4"/>
      <c r="C440" s="7"/>
      <c r="D440" s="53"/>
      <c r="E440" s="52"/>
      <c r="F440" s="52"/>
      <c r="G440" s="52"/>
      <c r="H440" s="52"/>
      <c r="I440" s="53"/>
    </row>
    <row r="441" spans="1:9">
      <c r="A441" s="4"/>
      <c r="B441" s="4"/>
      <c r="C441" s="193" t="str">
        <f>C65</f>
        <v>Yemmi,SE,M.T.Pd</v>
      </c>
      <c r="D441" s="193"/>
      <c r="E441" s="193"/>
      <c r="F441" s="52"/>
      <c r="G441" s="52"/>
      <c r="H441" s="52"/>
      <c r="I441" s="53"/>
    </row>
    <row r="442" spans="1:9">
      <c r="A442" s="4"/>
      <c r="B442" s="4"/>
      <c r="C442" s="61"/>
      <c r="D442" s="61"/>
      <c r="E442" s="61"/>
      <c r="F442" s="52"/>
      <c r="G442" s="52"/>
      <c r="H442" s="52"/>
      <c r="I442" s="53"/>
    </row>
    <row r="443" spans="1:9">
      <c r="A443" s="4"/>
      <c r="B443" s="4"/>
      <c r="C443" s="97"/>
      <c r="D443" s="97"/>
      <c r="E443" s="97"/>
      <c r="F443" s="52"/>
      <c r="G443" s="52"/>
      <c r="H443" s="52"/>
      <c r="I443" s="53"/>
    </row>
    <row r="444" spans="1:9">
      <c r="A444" s="4"/>
      <c r="B444" s="4"/>
      <c r="C444" s="97"/>
      <c r="D444" s="97"/>
      <c r="E444" s="97"/>
      <c r="F444" s="52"/>
      <c r="G444" s="52"/>
      <c r="H444" s="52"/>
      <c r="I444" s="53"/>
    </row>
    <row r="445" spans="1:9">
      <c r="A445" s="4"/>
      <c r="B445" s="4"/>
      <c r="C445" s="122"/>
      <c r="D445" s="122"/>
      <c r="E445" s="122"/>
      <c r="F445" s="52"/>
      <c r="G445" s="52"/>
      <c r="H445" s="52"/>
      <c r="I445" s="53"/>
    </row>
    <row r="446" spans="1:9">
      <c r="A446" s="4"/>
      <c r="B446" s="4"/>
      <c r="C446" s="61"/>
      <c r="D446" s="61"/>
      <c r="E446" s="61"/>
      <c r="F446" s="52"/>
      <c r="G446" s="52"/>
      <c r="H446" s="52"/>
      <c r="I446" s="53"/>
    </row>
    <row r="447" spans="1:9">
      <c r="A447" s="4"/>
      <c r="B447" s="4"/>
      <c r="C447" s="138"/>
      <c r="D447" s="138"/>
      <c r="E447" s="138"/>
      <c r="F447" s="52"/>
      <c r="G447" s="52"/>
      <c r="H447" s="52"/>
      <c r="I447" s="53"/>
    </row>
    <row r="448" spans="1:9">
      <c r="A448" s="4"/>
      <c r="B448" s="4"/>
      <c r="C448" s="138"/>
      <c r="D448" s="138"/>
      <c r="E448" s="138"/>
      <c r="F448" s="52"/>
      <c r="G448" s="52"/>
      <c r="H448" s="52"/>
      <c r="I448" s="53"/>
    </row>
    <row r="449" spans="1:9">
      <c r="A449" s="4"/>
      <c r="B449" s="4"/>
      <c r="C449" s="138"/>
      <c r="D449" s="138"/>
      <c r="E449" s="138"/>
      <c r="F449" s="52"/>
      <c r="G449" s="52"/>
      <c r="H449" s="52"/>
      <c r="I449" s="53"/>
    </row>
    <row r="450" spans="1:9">
      <c r="A450" s="4"/>
      <c r="B450" s="4"/>
      <c r="C450" s="138"/>
      <c r="D450" s="138"/>
      <c r="E450" s="138"/>
      <c r="F450" s="52"/>
      <c r="G450" s="52"/>
      <c r="H450" s="52"/>
      <c r="I450" s="53"/>
    </row>
    <row r="453" spans="1:9" ht="14.25" customHeight="1"/>
    <row r="455" spans="1:9" ht="12" customHeight="1"/>
    <row r="456" spans="1:9" ht="18" customHeight="1"/>
    <row r="458" spans="1:9">
      <c r="A458" s="192" t="str">
        <f>A8</f>
        <v>LAPORAN AKHIR SEMESTER</v>
      </c>
      <c r="B458" s="192"/>
      <c r="C458" s="192"/>
      <c r="D458" s="192"/>
      <c r="E458" s="192"/>
      <c r="F458" s="192"/>
      <c r="G458" s="192"/>
      <c r="H458" s="192"/>
      <c r="I458" s="192"/>
    </row>
    <row r="459" spans="1:9">
      <c r="A459" s="192" t="str">
        <f>A9</f>
        <v>SMP-IT KHAIRUNNAS BENGKULU</v>
      </c>
      <c r="B459" s="192"/>
      <c r="C459" s="192"/>
      <c r="D459" s="192"/>
      <c r="E459" s="192"/>
      <c r="F459" s="192"/>
      <c r="G459" s="192"/>
      <c r="H459" s="192"/>
      <c r="I459" s="192"/>
    </row>
    <row r="460" spans="1:9">
      <c r="A460" s="4"/>
      <c r="B460" s="4"/>
      <c r="C460" s="4"/>
      <c r="D460" s="5"/>
      <c r="E460" s="4"/>
      <c r="F460" s="4"/>
      <c r="G460" s="4"/>
      <c r="H460" s="4"/>
      <c r="I460" s="5"/>
    </row>
    <row r="461" spans="1:9">
      <c r="A461" s="144" t="s">
        <v>113</v>
      </c>
      <c r="B461" s="144" t="str">
        <f>('ENTRI DATA'!B12)</f>
        <v>Marella Haldis</v>
      </c>
      <c r="C461" s="4"/>
      <c r="D461" s="5"/>
      <c r="E461" s="7"/>
      <c r="F461" s="7" t="str">
        <f>F11</f>
        <v xml:space="preserve">    Kelas/ Semester   : VII/2 (DUA)</v>
      </c>
      <c r="G461" s="7"/>
      <c r="H461" s="7"/>
      <c r="I461" s="5"/>
    </row>
    <row r="462" spans="1:9">
      <c r="A462" s="7" t="s">
        <v>114</v>
      </c>
      <c r="B462" s="151" t="str">
        <f>('ENTRI DATA'!C12)</f>
        <v>0024691742</v>
      </c>
      <c r="C462" s="7"/>
      <c r="D462" s="5"/>
      <c r="E462" s="4"/>
      <c r="F462" s="7" t="str">
        <f>F12</f>
        <v xml:space="preserve">    Tahun Pelajaran   : 2015/2016</v>
      </c>
      <c r="G462" s="7"/>
      <c r="H462" s="7"/>
      <c r="I462" s="5"/>
    </row>
    <row r="463" spans="1:9">
      <c r="A463" s="7"/>
      <c r="B463" s="4"/>
      <c r="C463" s="4"/>
      <c r="D463" s="5"/>
      <c r="E463" s="4"/>
      <c r="F463" s="4"/>
      <c r="G463" s="4"/>
      <c r="H463" s="4"/>
      <c r="I463" s="5"/>
    </row>
    <row r="464" spans="1:9">
      <c r="A464" s="8" t="s">
        <v>0</v>
      </c>
      <c r="B464" s="9" t="s">
        <v>1</v>
      </c>
      <c r="C464" s="10" t="s">
        <v>2</v>
      </c>
      <c r="D464" s="213" t="s">
        <v>3</v>
      </c>
      <c r="E464" s="214"/>
      <c r="F464" s="214"/>
      <c r="G464" s="214"/>
      <c r="H464" s="214"/>
      <c r="I464" s="9" t="s">
        <v>4</v>
      </c>
    </row>
    <row r="465" spans="1:9">
      <c r="A465" s="11"/>
      <c r="B465" s="12"/>
      <c r="C465" s="13" t="s">
        <v>5</v>
      </c>
      <c r="D465" s="215" t="s">
        <v>6</v>
      </c>
      <c r="E465" s="215"/>
      <c r="F465" s="215" t="s">
        <v>7</v>
      </c>
      <c r="G465" s="215"/>
      <c r="H465" s="13" t="s">
        <v>8</v>
      </c>
      <c r="I465" s="12"/>
    </row>
    <row r="466" spans="1:9">
      <c r="A466" s="15"/>
      <c r="B466" s="16"/>
      <c r="C466" s="17" t="s">
        <v>9</v>
      </c>
      <c r="D466" s="14" t="s">
        <v>10</v>
      </c>
      <c r="E466" s="14" t="s">
        <v>11</v>
      </c>
      <c r="F466" s="14" t="s">
        <v>10</v>
      </c>
      <c r="G466" s="14" t="s">
        <v>11</v>
      </c>
      <c r="H466" s="17"/>
      <c r="I466" s="16"/>
    </row>
    <row r="467" spans="1:9">
      <c r="A467" s="18">
        <v>1</v>
      </c>
      <c r="B467" s="19" t="s">
        <v>12</v>
      </c>
      <c r="C467" s="20">
        <v>75</v>
      </c>
      <c r="D467" s="21">
        <f>('ENTRI DATA'!D12)</f>
        <v>80</v>
      </c>
      <c r="E467" s="19" t="str">
        <f>[1]!terbilang(D467)</f>
        <v xml:space="preserve"> delapan puluh</v>
      </c>
      <c r="F467" s="21">
        <f>('ENTRI DATA'!E12)</f>
        <v>80</v>
      </c>
      <c r="G467" s="127" t="str">
        <f>[1]!terbilang(F467)</f>
        <v xml:space="preserve"> delapan puluh</v>
      </c>
      <c r="H467" s="21" t="str">
        <f>('ENTRI DATA'!F12)</f>
        <v>B</v>
      </c>
      <c r="I467" s="20" t="str">
        <f>IF(AND(D467&gt;=75,F467&gt;=75),"Tuntas","Belum Tuntas")</f>
        <v>Tuntas</v>
      </c>
    </row>
    <row r="468" spans="1:9">
      <c r="A468" s="18">
        <v>2</v>
      </c>
      <c r="B468" s="19" t="s">
        <v>14</v>
      </c>
      <c r="C468" s="20">
        <v>75</v>
      </c>
      <c r="D468" s="21">
        <f>('ENTRI DATA'!G12)</f>
        <v>86</v>
      </c>
      <c r="E468" s="19" t="str">
        <f>[1]!terbilang(D468)</f>
        <v xml:space="preserve"> delapan puluh enam</v>
      </c>
      <c r="F468" s="21" t="str">
        <f>('ENTRI DATA'!H12)</f>
        <v>-</v>
      </c>
      <c r="G468" s="127" t="s">
        <v>52</v>
      </c>
      <c r="H468" s="21" t="str">
        <f>('ENTRI DATA'!I12)</f>
        <v>A</v>
      </c>
      <c r="I468" s="20" t="str">
        <f>IF(AND(D468&gt;=75,F468&gt;=75),"Tuntas","Belum Tuntas")</f>
        <v>Tuntas</v>
      </c>
    </row>
    <row r="469" spans="1:9">
      <c r="A469" s="18">
        <v>3</v>
      </c>
      <c r="B469" s="19" t="s">
        <v>15</v>
      </c>
      <c r="C469" s="20">
        <v>75</v>
      </c>
      <c r="D469" s="21">
        <f>('ENTRI DATA'!J12)</f>
        <v>80</v>
      </c>
      <c r="E469" s="19" t="str">
        <f>[1]!terbilang(D469)</f>
        <v xml:space="preserve"> delapan puluh</v>
      </c>
      <c r="F469" s="21">
        <f>('ENTRI DATA'!K12)</f>
        <v>80</v>
      </c>
      <c r="G469" s="127" t="str">
        <f>[1]!terbilang(F469)</f>
        <v xml:space="preserve"> delapan puluh</v>
      </c>
      <c r="H469" s="21" t="str">
        <f>('ENTRI DATA'!L12)</f>
        <v>B</v>
      </c>
      <c r="I469" s="20" t="str">
        <f t="shared" ref="I469:I473" si="6">IF(AND(D469&gt;=75,F469&gt;=75),"Tuntas","Belum Tuntas")</f>
        <v>Tuntas</v>
      </c>
    </row>
    <row r="470" spans="1:9">
      <c r="A470" s="18">
        <v>4</v>
      </c>
      <c r="B470" s="19" t="s">
        <v>17</v>
      </c>
      <c r="C470" s="20">
        <v>75</v>
      </c>
      <c r="D470" s="21">
        <f>('ENTRI DATA'!M12)</f>
        <v>81</v>
      </c>
      <c r="E470" s="19" t="str">
        <f>[1]!terbilang(D470)</f>
        <v xml:space="preserve"> delapan puluh satu</v>
      </c>
      <c r="F470" s="21">
        <f>('ENTRI DATA'!N12)</f>
        <v>80</v>
      </c>
      <c r="G470" s="127" t="str">
        <f>[1]!terbilang(F470)</f>
        <v xml:space="preserve"> delapan puluh</v>
      </c>
      <c r="H470" s="21" t="str">
        <f>('ENTRI DATA'!O12)</f>
        <v>A</v>
      </c>
      <c r="I470" s="20" t="str">
        <f t="shared" si="6"/>
        <v>Tuntas</v>
      </c>
    </row>
    <row r="471" spans="1:9">
      <c r="A471" s="18">
        <v>5</v>
      </c>
      <c r="B471" s="19" t="s">
        <v>18</v>
      </c>
      <c r="C471" s="20">
        <v>75</v>
      </c>
      <c r="D471" s="21">
        <f>('ENTRI DATA'!P12)</f>
        <v>83</v>
      </c>
      <c r="E471" s="19" t="str">
        <f>[1]!terbilang(D471)</f>
        <v xml:space="preserve"> delapan puluh tiga</v>
      </c>
      <c r="F471" s="21" t="s">
        <v>52</v>
      </c>
      <c r="G471" s="81" t="s">
        <v>52</v>
      </c>
      <c r="H471" s="21" t="str">
        <f>('ENTRI DATA'!Q12)</f>
        <v>B</v>
      </c>
      <c r="I471" s="20" t="str">
        <f t="shared" si="6"/>
        <v>Tuntas</v>
      </c>
    </row>
    <row r="472" spans="1:9">
      <c r="A472" s="18">
        <v>6</v>
      </c>
      <c r="B472" s="19" t="s">
        <v>19</v>
      </c>
      <c r="C472" s="20">
        <v>75</v>
      </c>
      <c r="D472" s="21">
        <f>('ENTRI DATA'!R12)</f>
        <v>79</v>
      </c>
      <c r="E472" s="19" t="str">
        <f>[1]!terbilang(D472)</f>
        <v xml:space="preserve"> tujuh puluh sembilan</v>
      </c>
      <c r="F472" s="21">
        <f>('ENTRI DATA'!S12)</f>
        <v>80</v>
      </c>
      <c r="G472" s="81" t="str">
        <f>[1]!terbilang(F472)</f>
        <v xml:space="preserve"> delapan puluh</v>
      </c>
      <c r="H472" s="21" t="str">
        <f>('ENTRI DATA'!T12)</f>
        <v>B</v>
      </c>
      <c r="I472" s="20" t="str">
        <f t="shared" si="6"/>
        <v>Tuntas</v>
      </c>
    </row>
    <row r="473" spans="1:9">
      <c r="A473" s="18">
        <v>7</v>
      </c>
      <c r="B473" s="19" t="s">
        <v>20</v>
      </c>
      <c r="C473" s="20">
        <v>75</v>
      </c>
      <c r="D473" s="21">
        <f>('ENTRI DATA'!U12)</f>
        <v>80</v>
      </c>
      <c r="E473" s="19" t="str">
        <f>[1]!terbilang(D473)</f>
        <v xml:space="preserve"> delapan puluh</v>
      </c>
      <c r="F473" s="21" t="s">
        <v>52</v>
      </c>
      <c r="G473" s="81" t="s">
        <v>52</v>
      </c>
      <c r="H473" s="21" t="str">
        <f>('ENTRI DATA'!V12)</f>
        <v>B</v>
      </c>
      <c r="I473" s="20" t="str">
        <f t="shared" si="6"/>
        <v>Tuntas</v>
      </c>
    </row>
    <row r="474" spans="1:9">
      <c r="A474" s="22">
        <v>8</v>
      </c>
      <c r="B474" s="23" t="s">
        <v>21</v>
      </c>
      <c r="C474" s="20">
        <v>75</v>
      </c>
      <c r="D474" s="120">
        <f>('ENTRI DATA'!W12)</f>
        <v>86</v>
      </c>
      <c r="E474" s="19" t="str">
        <f>[1]!terbilang(D474)</f>
        <v xml:space="preserve"> delapan puluh enam</v>
      </c>
      <c r="F474" s="120">
        <f>('ENTRI DATA'!X12)</f>
        <v>87</v>
      </c>
      <c r="G474" s="128" t="str">
        <f>[1]!terbilang(F474)</f>
        <v xml:space="preserve"> delapan puluh tujuh</v>
      </c>
      <c r="H474" s="120" t="str">
        <f>('ENTRI DATA'!Y12)</f>
        <v>A</v>
      </c>
      <c r="I474" s="20" t="str">
        <f>IF(AND(D474&gt;=75,F474&gt;=75),"Tuntas","Belum Tuntas")</f>
        <v>Tuntas</v>
      </c>
    </row>
    <row r="475" spans="1:9">
      <c r="A475" s="91">
        <v>9</v>
      </c>
      <c r="B475" s="85" t="s">
        <v>64</v>
      </c>
      <c r="C475" s="87">
        <v>75</v>
      </c>
      <c r="D475" s="207">
        <f>('ENTRI DATA'!Z12)</f>
        <v>77</v>
      </c>
      <c r="E475" s="211" t="str">
        <f>[1]!terbilang(D475)</f>
        <v xml:space="preserve"> tujuh puluh tujuh</v>
      </c>
      <c r="F475" s="207">
        <f>('ENTRI DATA'!AA12)</f>
        <v>80</v>
      </c>
      <c r="G475" s="211" t="str">
        <f>[1]!terbilang(F475)</f>
        <v xml:space="preserve"> delapan puluh</v>
      </c>
      <c r="H475" s="207" t="str">
        <f>('ENTRI DATA'!AB12)</f>
        <v>B</v>
      </c>
      <c r="I475" s="207" t="str">
        <f>IF(AND(D475&gt;=75,F475&gt;=75),"Tuntas","Belum Tuntas")</f>
        <v>Tuntas</v>
      </c>
    </row>
    <row r="476" spans="1:9">
      <c r="A476" s="92"/>
      <c r="B476" s="86" t="s">
        <v>61</v>
      </c>
      <c r="C476" s="88"/>
      <c r="D476" s="208"/>
      <c r="E476" s="212"/>
      <c r="F476" s="208"/>
      <c r="G476" s="212"/>
      <c r="H476" s="208"/>
      <c r="I476" s="208"/>
    </row>
    <row r="477" spans="1:9">
      <c r="A477" s="22">
        <v>10</v>
      </c>
      <c r="B477" s="85" t="s">
        <v>111</v>
      </c>
      <c r="C477" s="207">
        <v>75</v>
      </c>
      <c r="D477" s="207">
        <f>('ENTRI DATA'!AC12)</f>
        <v>75</v>
      </c>
      <c r="E477" s="211" t="str">
        <f>[1]!terbilang(D477)</f>
        <v xml:space="preserve"> tujuh puluh lima</v>
      </c>
      <c r="F477" s="207">
        <f>('ENTRI DATA'!AD12)</f>
        <v>75</v>
      </c>
      <c r="G477" s="211" t="str">
        <f>[1]!terbilang(F477)</f>
        <v xml:space="preserve"> tujuh puluh lima</v>
      </c>
      <c r="H477" s="207" t="str">
        <f>('ENTRI DATA'!AE12)</f>
        <v>B</v>
      </c>
      <c r="I477" s="207" t="str">
        <f>IF(AND(D477&gt;=75,F477&gt;=75),"Tuntas","Belum Tuntas")</f>
        <v>Tuntas</v>
      </c>
    </row>
    <row r="478" spans="1:9">
      <c r="A478" s="26"/>
      <c r="B478" s="86" t="s">
        <v>112</v>
      </c>
      <c r="C478" s="208"/>
      <c r="D478" s="208"/>
      <c r="E478" s="212"/>
      <c r="F478" s="208"/>
      <c r="G478" s="212"/>
      <c r="H478" s="208"/>
      <c r="I478" s="208"/>
    </row>
    <row r="479" spans="1:9">
      <c r="A479" s="29" t="s">
        <v>51</v>
      </c>
      <c r="B479" s="82"/>
      <c r="C479" s="67"/>
      <c r="D479" s="63"/>
      <c r="E479" s="143"/>
      <c r="F479" s="63"/>
      <c r="G479" s="123"/>
      <c r="H479" s="63"/>
      <c r="I479" s="28"/>
    </row>
    <row r="480" spans="1:9">
      <c r="A480" s="207">
        <v>11</v>
      </c>
      <c r="B480" s="209" t="s">
        <v>53</v>
      </c>
      <c r="C480" s="207">
        <v>75</v>
      </c>
      <c r="D480" s="207">
        <f>('ENTRI DATA'!AF12)</f>
        <v>78</v>
      </c>
      <c r="E480" s="211" t="str">
        <f>[1]!terbilang(D480)</f>
        <v xml:space="preserve"> tujuh puluh delapan</v>
      </c>
      <c r="F480" s="207">
        <f>('ENTRI DATA'!AG12)</f>
        <v>70</v>
      </c>
      <c r="G480" s="211" t="str">
        <f>[1]!terbilang(F480)</f>
        <v xml:space="preserve"> tujuh puluh</v>
      </c>
      <c r="H480" s="207" t="str">
        <f>('ENTRI DATA'!AH12)</f>
        <v>B</v>
      </c>
      <c r="I480" s="207" t="str">
        <f>IF(AND(D480&gt;=75,F480&gt;=75),"Tuntas","Belum Tuntas")</f>
        <v>Belum Tuntas</v>
      </c>
    </row>
    <row r="481" spans="1:9">
      <c r="A481" s="208"/>
      <c r="B481" s="210"/>
      <c r="C481" s="208"/>
      <c r="D481" s="208"/>
      <c r="E481" s="212"/>
      <c r="F481" s="208"/>
      <c r="G481" s="212"/>
      <c r="H481" s="208"/>
      <c r="I481" s="208"/>
    </row>
    <row r="482" spans="1:9">
      <c r="A482" s="18">
        <v>12</v>
      </c>
      <c r="B482" s="27" t="s">
        <v>22</v>
      </c>
      <c r="C482" s="20">
        <v>75</v>
      </c>
      <c r="D482" s="21">
        <f>('ENTRI DATA'!AI12)</f>
        <v>82</v>
      </c>
      <c r="E482" s="81" t="str">
        <f>[1]!terbilang(D482)</f>
        <v xml:space="preserve"> delapan puluh dua</v>
      </c>
      <c r="F482" s="21">
        <f>('ENTRI DATA'!AJ12)</f>
        <v>78</v>
      </c>
      <c r="G482" s="81" t="str">
        <f>[1]!terbilang(F482)</f>
        <v xml:space="preserve"> tujuh puluh delapan</v>
      </c>
      <c r="H482" s="21" t="str">
        <f>('ENTRI DATA'!AK12)</f>
        <v>B</v>
      </c>
      <c r="I482" s="114" t="str">
        <f>IF(AND(D482&gt;=75,F482&gt;=75),"Tuntas","Belum Tuntas")</f>
        <v>Tuntas</v>
      </c>
    </row>
    <row r="483" spans="1:9">
      <c r="A483" s="18">
        <v>13</v>
      </c>
      <c r="B483" s="27" t="s">
        <v>23</v>
      </c>
      <c r="C483" s="20">
        <v>75</v>
      </c>
      <c r="D483" s="21">
        <f>('ENTRI DATA'!AL12)</f>
        <v>79</v>
      </c>
      <c r="E483" s="81" t="str">
        <f>[1]!terbilang(D483)</f>
        <v xml:space="preserve"> tujuh puluh sembilan</v>
      </c>
      <c r="F483" s="21">
        <f>('ENTRI DATA'!AM12)</f>
        <v>75</v>
      </c>
      <c r="G483" s="81" t="str">
        <f>[1]!terbilang(F483)</f>
        <v xml:space="preserve"> tujuh puluh lima</v>
      </c>
      <c r="H483" s="21" t="str">
        <f>('ENTRI DATA'!AN12)</f>
        <v>B</v>
      </c>
      <c r="I483" s="114" t="str">
        <f>IF(AND(D483&gt;=75,F483&gt;=75),"Tuntas","Belum Tuntas")</f>
        <v>Tuntas</v>
      </c>
    </row>
    <row r="484" spans="1:9">
      <c r="A484" s="18">
        <v>14</v>
      </c>
      <c r="B484" s="27" t="s">
        <v>24</v>
      </c>
      <c r="C484" s="20">
        <v>75</v>
      </c>
      <c r="D484" s="21">
        <f>('ENTRI DATA'!AO12)</f>
        <v>75</v>
      </c>
      <c r="E484" s="81" t="str">
        <f>[1]!terbilang(D484)</f>
        <v xml:space="preserve"> tujuh puluh lima</v>
      </c>
      <c r="F484" s="21">
        <f>('ENTRI DATA'!AP12)</f>
        <v>75</v>
      </c>
      <c r="G484" s="127" t="str">
        <f>[1]!terbilang(F484)</f>
        <v xml:space="preserve"> tujuh puluh lima</v>
      </c>
      <c r="H484" s="21" t="str">
        <f>('ENTRI DATA'!AQ12)</f>
        <v>B</v>
      </c>
      <c r="I484" s="114" t="str">
        <f>IF(AND(D484&gt;=75,F484&gt;=75),"Tuntas","Belum Tuntas")</f>
        <v>Tuntas</v>
      </c>
    </row>
    <row r="485" spans="1:9">
      <c r="A485" s="198" t="s">
        <v>25</v>
      </c>
      <c r="B485" s="199"/>
      <c r="C485" s="200"/>
      <c r="D485" s="21">
        <f>SUM(D467:D484)</f>
        <v>1121</v>
      </c>
      <c r="E485" s="19"/>
      <c r="F485" s="21">
        <f>SUM(F467:F484)</f>
        <v>860</v>
      </c>
      <c r="G485" s="19"/>
      <c r="H485" s="21"/>
      <c r="I485" s="21"/>
    </row>
    <row r="486" spans="1:9">
      <c r="A486" s="201" t="s">
        <v>26</v>
      </c>
      <c r="B486" s="202"/>
      <c r="C486" s="203"/>
      <c r="D486" s="90">
        <f>ROUND(AVERAGE(D467:D484),0)</f>
        <v>80</v>
      </c>
      <c r="E486" s="31" t="str">
        <f>[1]!terbilang(D486)</f>
        <v xml:space="preserve"> delapan puluh</v>
      </c>
      <c r="F486" s="89">
        <f>ROUND(AVERAGE(F467:F484),0)</f>
        <v>78</v>
      </c>
      <c r="G486" s="93" t="str">
        <f>[1]!terbilang(F486)</f>
        <v xml:space="preserve"> tujuh puluh delapan</v>
      </c>
      <c r="H486" s="25"/>
      <c r="I486" s="25"/>
    </row>
    <row r="487" spans="1:9">
      <c r="A487" s="201" t="s">
        <v>27</v>
      </c>
      <c r="B487" s="202"/>
      <c r="C487" s="203"/>
      <c r="D487" s="65">
        <f>peringkat!D8</f>
        <v>5</v>
      </c>
      <c r="E487" s="66" t="str">
        <f>[1]!terbilang(D487)</f>
        <v xml:space="preserve"> lima</v>
      </c>
      <c r="F487" s="32"/>
      <c r="G487" s="32"/>
      <c r="H487" s="33"/>
      <c r="I487" s="50"/>
    </row>
    <row r="488" spans="1:9">
      <c r="A488" s="218" t="s">
        <v>28</v>
      </c>
      <c r="B488" s="218"/>
      <c r="C488" s="34"/>
      <c r="D488" s="35"/>
      <c r="E488" s="34"/>
      <c r="F488" s="34"/>
      <c r="G488" s="34"/>
      <c r="H488" s="34"/>
      <c r="I488" s="35"/>
    </row>
    <row r="489" spans="1:9">
      <c r="A489" s="36" t="s">
        <v>0</v>
      </c>
      <c r="B489" s="204" t="s">
        <v>29</v>
      </c>
      <c r="C489" s="205"/>
      <c r="D489" s="206"/>
      <c r="E489" s="204" t="s">
        <v>4</v>
      </c>
      <c r="F489" s="205"/>
      <c r="G489" s="205"/>
      <c r="H489" s="205"/>
      <c r="I489" s="206"/>
    </row>
    <row r="490" spans="1:9">
      <c r="A490" s="37">
        <v>1</v>
      </c>
      <c r="B490" s="38" t="s">
        <v>30</v>
      </c>
      <c r="C490" s="39"/>
      <c r="D490" s="40"/>
      <c r="E490" s="188">
        <v>3</v>
      </c>
      <c r="F490" s="189"/>
      <c r="G490" s="189"/>
      <c r="H490" s="189"/>
      <c r="I490" s="190"/>
    </row>
    <row r="491" spans="1:9">
      <c r="A491" s="37">
        <v>2</v>
      </c>
      <c r="B491" s="42" t="s">
        <v>31</v>
      </c>
      <c r="C491" s="43"/>
      <c r="D491" s="44"/>
      <c r="E491" s="188">
        <v>1</v>
      </c>
      <c r="F491" s="189"/>
      <c r="G491" s="189"/>
      <c r="H491" s="189"/>
      <c r="I491" s="190"/>
    </row>
    <row r="492" spans="1:9">
      <c r="A492" s="37">
        <v>3</v>
      </c>
      <c r="B492" s="45" t="s">
        <v>32</v>
      </c>
      <c r="C492" s="46"/>
      <c r="D492" s="47"/>
      <c r="E492" s="188">
        <v>5</v>
      </c>
      <c r="F492" s="189"/>
      <c r="G492" s="189"/>
      <c r="H492" s="189"/>
      <c r="I492" s="190"/>
    </row>
    <row r="493" spans="1:9">
      <c r="A493" s="221" t="s">
        <v>33</v>
      </c>
      <c r="B493" s="221"/>
      <c r="C493" s="34"/>
      <c r="D493" s="35"/>
      <c r="E493" s="34"/>
      <c r="F493" s="34"/>
      <c r="G493" s="34"/>
      <c r="H493" s="34"/>
      <c r="I493" s="35"/>
    </row>
    <row r="494" spans="1:9">
      <c r="A494" s="55" t="s">
        <v>0</v>
      </c>
      <c r="B494" s="195" t="s">
        <v>34</v>
      </c>
      <c r="C494" s="196"/>
      <c r="D494" s="196"/>
      <c r="E494" s="197"/>
      <c r="F494" s="195" t="s">
        <v>4</v>
      </c>
      <c r="G494" s="196"/>
      <c r="H494" s="196"/>
      <c r="I494" s="197"/>
    </row>
    <row r="495" spans="1:9">
      <c r="A495" s="37">
        <v>1</v>
      </c>
      <c r="B495" s="56" t="s">
        <v>35</v>
      </c>
      <c r="C495" s="60"/>
      <c r="D495" s="59"/>
      <c r="E495" s="57"/>
      <c r="F495" s="188" t="s">
        <v>137</v>
      </c>
      <c r="G495" s="189"/>
      <c r="H495" s="189"/>
      <c r="I495" s="190"/>
    </row>
    <row r="496" spans="1:9">
      <c r="A496" s="37">
        <v>2</v>
      </c>
      <c r="B496" s="42" t="s">
        <v>36</v>
      </c>
      <c r="C496" s="43"/>
      <c r="D496" s="41"/>
      <c r="E496" s="58"/>
      <c r="F496" s="188" t="s">
        <v>13</v>
      </c>
      <c r="G496" s="189"/>
      <c r="H496" s="189"/>
      <c r="I496" s="190"/>
    </row>
    <row r="497" spans="1:9">
      <c r="A497" s="37">
        <v>3</v>
      </c>
      <c r="B497" s="56" t="s">
        <v>37</v>
      </c>
      <c r="C497" s="60"/>
      <c r="D497" s="59"/>
      <c r="E497" s="57"/>
      <c r="F497" s="188" t="s">
        <v>16</v>
      </c>
      <c r="G497" s="189"/>
      <c r="H497" s="189"/>
      <c r="I497" s="190"/>
    </row>
    <row r="498" spans="1:9">
      <c r="A498" s="37">
        <v>4</v>
      </c>
      <c r="B498" s="42" t="s">
        <v>38</v>
      </c>
      <c r="C498" s="43"/>
      <c r="D498" s="41"/>
      <c r="E498" s="58"/>
      <c r="F498" s="188" t="s">
        <v>13</v>
      </c>
      <c r="G498" s="189"/>
      <c r="H498" s="189"/>
      <c r="I498" s="190"/>
    </row>
    <row r="499" spans="1:9">
      <c r="A499" s="37">
        <v>5</v>
      </c>
      <c r="B499" s="56" t="s">
        <v>39</v>
      </c>
      <c r="C499" s="60"/>
      <c r="D499" s="59"/>
      <c r="E499" s="57"/>
      <c r="F499" s="188" t="s">
        <v>13</v>
      </c>
      <c r="G499" s="189"/>
      <c r="H499" s="189"/>
      <c r="I499" s="190"/>
    </row>
    <row r="500" spans="1:9">
      <c r="A500" s="37">
        <v>6</v>
      </c>
      <c r="B500" s="42" t="s">
        <v>40</v>
      </c>
      <c r="C500" s="43"/>
      <c r="D500" s="41"/>
      <c r="E500" s="58"/>
      <c r="F500" s="188" t="s">
        <v>13</v>
      </c>
      <c r="G500" s="189"/>
      <c r="H500" s="189"/>
      <c r="I500" s="190"/>
    </row>
    <row r="501" spans="1:9">
      <c r="A501" s="37">
        <v>7</v>
      </c>
      <c r="B501" s="56" t="s">
        <v>41</v>
      </c>
      <c r="C501" s="60"/>
      <c r="D501" s="59"/>
      <c r="E501" s="57"/>
      <c r="F501" s="188" t="s">
        <v>16</v>
      </c>
      <c r="G501" s="189"/>
      <c r="H501" s="189"/>
      <c r="I501" s="190"/>
    </row>
    <row r="502" spans="1:9">
      <c r="A502" s="37">
        <v>8</v>
      </c>
      <c r="B502" s="42" t="s">
        <v>42</v>
      </c>
      <c r="C502" s="43"/>
      <c r="D502" s="41"/>
      <c r="E502" s="58"/>
      <c r="F502" s="188" t="s">
        <v>13</v>
      </c>
      <c r="G502" s="189"/>
      <c r="H502" s="189"/>
      <c r="I502" s="190"/>
    </row>
    <row r="503" spans="1:9">
      <c r="A503" s="54"/>
      <c r="B503" s="54"/>
      <c r="C503" s="54"/>
      <c r="D503" s="62"/>
      <c r="E503" s="54"/>
      <c r="F503" s="54"/>
      <c r="G503" s="54"/>
      <c r="H503" s="54"/>
    </row>
    <row r="504" spans="1:9">
      <c r="A504" s="7"/>
      <c r="B504" s="7"/>
      <c r="C504" s="7"/>
      <c r="D504" s="3"/>
      <c r="E504" s="7"/>
      <c r="G504" s="7" t="str">
        <f>G54</f>
        <v>Bengkulu, 18 Juni 2016</v>
      </c>
      <c r="H504" s="7"/>
      <c r="I504" s="53"/>
    </row>
    <row r="505" spans="1:9">
      <c r="A505" s="7" t="s">
        <v>43</v>
      </c>
      <c r="B505" s="7"/>
      <c r="D505" s="1"/>
      <c r="G505" s="7" t="s">
        <v>44</v>
      </c>
      <c r="H505" s="3"/>
      <c r="I505" s="7"/>
    </row>
    <row r="506" spans="1:9">
      <c r="A506" s="7" t="s">
        <v>45</v>
      </c>
      <c r="B506" s="7"/>
      <c r="D506" s="1"/>
      <c r="G506" s="7"/>
      <c r="H506" s="3"/>
      <c r="I506" s="7"/>
    </row>
    <row r="507" spans="1:9">
      <c r="A507" s="7"/>
      <c r="B507" s="7"/>
      <c r="D507" s="1"/>
      <c r="G507" s="7"/>
      <c r="H507" s="3"/>
      <c r="I507" s="7"/>
    </row>
    <row r="508" spans="1:9">
      <c r="A508" s="7"/>
      <c r="B508" s="7"/>
      <c r="D508" s="1"/>
      <c r="G508" s="7"/>
      <c r="H508" s="3"/>
      <c r="I508" s="7"/>
    </row>
    <row r="509" spans="1:9">
      <c r="A509" s="7" t="s">
        <v>46</v>
      </c>
      <c r="B509" s="7"/>
      <c r="D509" s="1"/>
      <c r="G509" s="73" t="str">
        <f>G59</f>
        <v>Anas Firdaus</v>
      </c>
      <c r="H509" s="61"/>
      <c r="I509" s="6"/>
    </row>
    <row r="510" spans="1:9">
      <c r="A510" s="4"/>
      <c r="B510" s="4"/>
      <c r="C510" s="52"/>
      <c r="D510" s="53"/>
      <c r="E510" s="52"/>
      <c r="F510" s="52"/>
      <c r="G510" s="52"/>
      <c r="H510" s="52"/>
      <c r="I510" s="53"/>
    </row>
    <row r="511" spans="1:9">
      <c r="A511" s="4"/>
      <c r="B511" s="4"/>
      <c r="C511" s="191" t="s">
        <v>47</v>
      </c>
      <c r="D511" s="191"/>
      <c r="E511" s="191"/>
      <c r="F511" s="52"/>
      <c r="G511" s="52"/>
      <c r="H511" s="52"/>
      <c r="I511" s="53"/>
    </row>
    <row r="512" spans="1:9">
      <c r="A512" s="4"/>
      <c r="B512" s="4"/>
      <c r="C512" s="192" t="s">
        <v>48</v>
      </c>
      <c r="D512" s="192"/>
      <c r="E512" s="192"/>
      <c r="F512" s="52"/>
      <c r="G512" s="52"/>
      <c r="H512" s="52"/>
      <c r="I512" s="53"/>
    </row>
    <row r="513" spans="1:9">
      <c r="A513" s="4"/>
      <c r="B513" s="4"/>
      <c r="C513" s="7"/>
      <c r="D513" s="53"/>
      <c r="E513" s="52"/>
      <c r="F513" s="52"/>
      <c r="G513" s="52"/>
      <c r="H513" s="52"/>
      <c r="I513" s="53"/>
    </row>
    <row r="514" spans="1:9">
      <c r="A514" s="4"/>
      <c r="B514" s="4"/>
      <c r="C514" s="7"/>
      <c r="D514" s="53"/>
      <c r="E514" s="52"/>
      <c r="F514" s="52"/>
      <c r="G514" s="52"/>
      <c r="H514" s="52"/>
      <c r="I514" s="53"/>
    </row>
    <row r="515" spans="1:9">
      <c r="A515" s="4"/>
      <c r="B515" s="4"/>
      <c r="C515" s="7"/>
      <c r="D515" s="53"/>
      <c r="E515" s="52"/>
      <c r="F515" s="52"/>
      <c r="G515" s="52"/>
      <c r="H515" s="52"/>
      <c r="I515" s="53"/>
    </row>
    <row r="516" spans="1:9">
      <c r="A516" s="4"/>
      <c r="B516" s="4"/>
      <c r="C516" s="193" t="str">
        <f>C65</f>
        <v>Yemmi,SE,M.T.Pd</v>
      </c>
      <c r="D516" s="193"/>
      <c r="E516" s="193"/>
      <c r="F516" s="52"/>
      <c r="G516" s="52"/>
      <c r="H516" s="52"/>
      <c r="I516" s="53"/>
    </row>
    <row r="522" spans="1:9">
      <c r="A522" s="4"/>
      <c r="B522" s="4"/>
      <c r="C522" s="138"/>
      <c r="D522" s="138"/>
      <c r="E522" s="138"/>
      <c r="F522" s="52"/>
      <c r="G522" s="52"/>
      <c r="H522" s="52"/>
      <c r="I522" s="53"/>
    </row>
    <row r="523" spans="1:9">
      <c r="A523" s="4"/>
      <c r="B523" s="4"/>
      <c r="C523" s="138"/>
      <c r="D523" s="138"/>
      <c r="E523" s="138"/>
      <c r="F523" s="52"/>
      <c r="G523" s="52"/>
      <c r="H523" s="52"/>
      <c r="I523" s="53"/>
    </row>
    <row r="524" spans="1:9">
      <c r="A524" s="4"/>
      <c r="B524" s="4"/>
      <c r="C524" s="138"/>
      <c r="D524" s="138"/>
      <c r="E524" s="138"/>
      <c r="F524" s="52"/>
      <c r="G524" s="52"/>
      <c r="H524" s="52"/>
      <c r="I524" s="53"/>
    </row>
    <row r="525" spans="1:9">
      <c r="A525" s="4"/>
      <c r="B525" s="4"/>
      <c r="C525" s="138"/>
      <c r="D525" s="138"/>
      <c r="E525" s="138"/>
      <c r="F525" s="52"/>
      <c r="G525" s="52"/>
      <c r="H525" s="52"/>
      <c r="I525" s="53"/>
    </row>
    <row r="526" spans="1:9" ht="15" customHeight="1"/>
    <row r="533" spans="1:9">
      <c r="A533" s="192" t="str">
        <f>A8</f>
        <v>LAPORAN AKHIR SEMESTER</v>
      </c>
      <c r="B533" s="192"/>
      <c r="C533" s="192"/>
      <c r="D533" s="192"/>
      <c r="E533" s="192"/>
      <c r="F533" s="192"/>
      <c r="G533" s="192"/>
      <c r="H533" s="192"/>
      <c r="I533" s="192"/>
    </row>
    <row r="534" spans="1:9">
      <c r="A534" s="192" t="str">
        <f>A9</f>
        <v>SMP-IT KHAIRUNNAS BENGKULU</v>
      </c>
      <c r="B534" s="192"/>
      <c r="C534" s="192"/>
      <c r="D534" s="192"/>
      <c r="E534" s="192"/>
      <c r="F534" s="192"/>
      <c r="G534" s="192"/>
      <c r="H534" s="192"/>
      <c r="I534" s="192"/>
    </row>
    <row r="535" spans="1:9">
      <c r="A535" s="4"/>
      <c r="B535" s="4"/>
      <c r="C535" s="4"/>
      <c r="D535" s="5"/>
      <c r="E535" s="4"/>
      <c r="F535" s="4"/>
      <c r="G535" s="4"/>
      <c r="H535" s="4"/>
      <c r="I535" s="5"/>
    </row>
    <row r="536" spans="1:9">
      <c r="A536" s="144" t="s">
        <v>113</v>
      </c>
      <c r="B536" s="144" t="str">
        <f>('ENTRI DATA'!B13)</f>
        <v>Hafids Triadi Muliansyah</v>
      </c>
      <c r="C536" s="4"/>
      <c r="D536" s="5"/>
      <c r="E536" s="7"/>
      <c r="F536" s="7" t="str">
        <f>F11</f>
        <v xml:space="preserve">    Kelas/ Semester   : VII/2 (DUA)</v>
      </c>
      <c r="G536" s="7"/>
      <c r="H536" s="7"/>
      <c r="I536" s="5"/>
    </row>
    <row r="537" spans="1:9">
      <c r="A537" s="7" t="s">
        <v>114</v>
      </c>
      <c r="B537" s="151" t="str">
        <f>('ENTRI DATA'!C13)</f>
        <v>0030832375</v>
      </c>
      <c r="C537" s="7"/>
      <c r="D537" s="5"/>
      <c r="E537" s="4"/>
      <c r="F537" s="7" t="str">
        <f>F12</f>
        <v xml:space="preserve">    Tahun Pelajaran   : 2015/2016</v>
      </c>
      <c r="G537" s="7"/>
      <c r="H537" s="7"/>
      <c r="I537" s="5"/>
    </row>
    <row r="538" spans="1:9">
      <c r="A538" s="7"/>
      <c r="B538" s="7"/>
      <c r="C538" s="4"/>
      <c r="D538" s="5"/>
      <c r="E538" s="4"/>
      <c r="F538" s="4"/>
      <c r="G538" s="4"/>
      <c r="H538" s="4"/>
      <c r="I538" s="5"/>
    </row>
    <row r="539" spans="1:9">
      <c r="A539" s="8" t="s">
        <v>0</v>
      </c>
      <c r="B539" s="9" t="s">
        <v>1</v>
      </c>
      <c r="C539" s="10" t="s">
        <v>2</v>
      </c>
      <c r="D539" s="213" t="s">
        <v>3</v>
      </c>
      <c r="E539" s="214"/>
      <c r="F539" s="214"/>
      <c r="G539" s="214"/>
      <c r="H539" s="214"/>
      <c r="I539" s="9" t="s">
        <v>4</v>
      </c>
    </row>
    <row r="540" spans="1:9">
      <c r="A540" s="11"/>
      <c r="B540" s="12"/>
      <c r="C540" s="13" t="s">
        <v>5</v>
      </c>
      <c r="D540" s="215" t="s">
        <v>6</v>
      </c>
      <c r="E540" s="215"/>
      <c r="F540" s="215" t="s">
        <v>7</v>
      </c>
      <c r="G540" s="215"/>
      <c r="H540" s="13" t="s">
        <v>8</v>
      </c>
      <c r="I540" s="12"/>
    </row>
    <row r="541" spans="1:9">
      <c r="A541" s="15"/>
      <c r="B541" s="16"/>
      <c r="C541" s="17" t="s">
        <v>9</v>
      </c>
      <c r="D541" s="78" t="s">
        <v>10</v>
      </c>
      <c r="E541" s="78" t="s">
        <v>11</v>
      </c>
      <c r="F541" s="78" t="s">
        <v>10</v>
      </c>
      <c r="G541" s="78" t="s">
        <v>11</v>
      </c>
      <c r="H541" s="17"/>
      <c r="I541" s="16"/>
    </row>
    <row r="542" spans="1:9">
      <c r="A542" s="18">
        <v>1</v>
      </c>
      <c r="B542" s="19" t="s">
        <v>12</v>
      </c>
      <c r="C542" s="20">
        <v>75</v>
      </c>
      <c r="D542" s="21">
        <f>('ENTRI DATA'!D13)</f>
        <v>80</v>
      </c>
      <c r="E542" s="19" t="str">
        <f>[1]!terbilang(D542)</f>
        <v xml:space="preserve"> delapan puluh</v>
      </c>
      <c r="F542" s="21">
        <f>('ENTRI DATA'!E13)</f>
        <v>85</v>
      </c>
      <c r="G542" s="127" t="str">
        <f>[1]!terbilang(F542)</f>
        <v xml:space="preserve"> delapan puluh lima</v>
      </c>
      <c r="H542" s="21" t="str">
        <f>('ENTRI DATA'!F13)</f>
        <v>A</v>
      </c>
      <c r="I542" s="20" t="str">
        <f>IF(AND(D542&gt;=75,F542&gt;=75),"Tuntas","Belum Tuntas")</f>
        <v>Tuntas</v>
      </c>
    </row>
    <row r="543" spans="1:9">
      <c r="A543" s="18">
        <v>2</v>
      </c>
      <c r="B543" s="19" t="s">
        <v>14</v>
      </c>
      <c r="C543" s="20">
        <v>75</v>
      </c>
      <c r="D543" s="21">
        <f>('ENTRI DATA'!G13)</f>
        <v>79</v>
      </c>
      <c r="E543" s="19" t="str">
        <f>[1]!terbilang(D543)</f>
        <v xml:space="preserve"> tujuh puluh sembilan</v>
      </c>
      <c r="F543" s="21" t="str">
        <f>('ENTRI DATA'!H13)</f>
        <v>-</v>
      </c>
      <c r="G543" s="127" t="s">
        <v>52</v>
      </c>
      <c r="H543" s="21" t="str">
        <f>('ENTRI DATA'!I13)</f>
        <v>B</v>
      </c>
      <c r="I543" s="20" t="str">
        <f>IF(AND(D543&gt;=75,F543&gt;=75),"Tuntas","Belum Tuntas")</f>
        <v>Tuntas</v>
      </c>
    </row>
    <row r="544" spans="1:9">
      <c r="A544" s="18">
        <v>3</v>
      </c>
      <c r="B544" s="19" t="s">
        <v>15</v>
      </c>
      <c r="C544" s="20">
        <v>75</v>
      </c>
      <c r="D544" s="21">
        <f>('ENTRI DATA'!J13)</f>
        <v>75</v>
      </c>
      <c r="E544" s="19" t="str">
        <f>[1]!terbilang(D544)</f>
        <v xml:space="preserve"> tujuh puluh lima</v>
      </c>
      <c r="F544" s="21">
        <f>('ENTRI DATA'!K13)</f>
        <v>85</v>
      </c>
      <c r="G544" s="127" t="str">
        <f>[1]!terbilang(F544)</f>
        <v xml:space="preserve"> delapan puluh lima</v>
      </c>
      <c r="H544" s="21" t="str">
        <f>('ENTRI DATA'!L13)</f>
        <v>B</v>
      </c>
      <c r="I544" s="20" t="str">
        <f t="shared" ref="I544:I548" si="7">IF(AND(D544&gt;=75,F544&gt;=75),"Tuntas","Belum Tuntas")</f>
        <v>Tuntas</v>
      </c>
    </row>
    <row r="545" spans="1:9">
      <c r="A545" s="18">
        <v>4</v>
      </c>
      <c r="B545" s="19" t="s">
        <v>17</v>
      </c>
      <c r="C545" s="20">
        <v>75</v>
      </c>
      <c r="D545" s="21">
        <f>('ENTRI DATA'!M13)</f>
        <v>78</v>
      </c>
      <c r="E545" s="19" t="str">
        <f>[1]!terbilang(D545)</f>
        <v xml:space="preserve"> tujuh puluh delapan</v>
      </c>
      <c r="F545" s="21">
        <f>('ENTRI DATA'!N13)</f>
        <v>80</v>
      </c>
      <c r="G545" s="127" t="str">
        <f>[1]!terbilang(F545)</f>
        <v xml:space="preserve"> delapan puluh</v>
      </c>
      <c r="H545" s="21" t="str">
        <f>('ENTRI DATA'!O13)</f>
        <v>A</v>
      </c>
      <c r="I545" s="20" t="str">
        <f t="shared" si="7"/>
        <v>Tuntas</v>
      </c>
    </row>
    <row r="546" spans="1:9">
      <c r="A546" s="18">
        <v>5</v>
      </c>
      <c r="B546" s="19" t="s">
        <v>18</v>
      </c>
      <c r="C546" s="20">
        <v>75</v>
      </c>
      <c r="D546" s="21">
        <f>('ENTRI DATA'!P13)</f>
        <v>75</v>
      </c>
      <c r="E546" s="19" t="str">
        <f>[1]!terbilang(D546)</f>
        <v xml:space="preserve"> tujuh puluh lima</v>
      </c>
      <c r="F546" s="21" t="s">
        <v>52</v>
      </c>
      <c r="G546" s="81" t="s">
        <v>52</v>
      </c>
      <c r="H546" s="21" t="str">
        <f>('ENTRI DATA'!Q13)</f>
        <v>B</v>
      </c>
      <c r="I546" s="20" t="str">
        <f t="shared" si="7"/>
        <v>Tuntas</v>
      </c>
    </row>
    <row r="547" spans="1:9">
      <c r="A547" s="18">
        <v>6</v>
      </c>
      <c r="B547" s="19" t="s">
        <v>19</v>
      </c>
      <c r="C547" s="20">
        <v>75</v>
      </c>
      <c r="D547" s="21">
        <f>('ENTRI DATA'!R13)</f>
        <v>75</v>
      </c>
      <c r="E547" s="19" t="str">
        <f>[1]!terbilang(D547)</f>
        <v xml:space="preserve"> tujuh puluh lima</v>
      </c>
      <c r="F547" s="21">
        <f>('ENTRI DATA'!S13)</f>
        <v>88</v>
      </c>
      <c r="G547" s="81" t="str">
        <f>[1]!terbilang(F547)</f>
        <v xml:space="preserve"> delapan puluh delapan</v>
      </c>
      <c r="H547" s="21" t="str">
        <f>('ENTRI DATA'!T13)</f>
        <v>B</v>
      </c>
      <c r="I547" s="20" t="str">
        <f t="shared" si="7"/>
        <v>Tuntas</v>
      </c>
    </row>
    <row r="548" spans="1:9">
      <c r="A548" s="18">
        <v>7</v>
      </c>
      <c r="B548" s="19" t="s">
        <v>20</v>
      </c>
      <c r="C548" s="20">
        <v>75</v>
      </c>
      <c r="D548" s="21">
        <f>('ENTRI DATA'!U13)</f>
        <v>75</v>
      </c>
      <c r="E548" s="19" t="str">
        <f>[1]!terbilang(D548)</f>
        <v xml:space="preserve"> tujuh puluh lima</v>
      </c>
      <c r="F548" s="21" t="s">
        <v>52</v>
      </c>
      <c r="G548" s="81" t="s">
        <v>52</v>
      </c>
      <c r="H548" s="21" t="str">
        <f>('ENTRI DATA'!V13)</f>
        <v>B</v>
      </c>
      <c r="I548" s="20" t="str">
        <f t="shared" si="7"/>
        <v>Tuntas</v>
      </c>
    </row>
    <row r="549" spans="1:9">
      <c r="A549" s="22">
        <v>8</v>
      </c>
      <c r="B549" s="80" t="s">
        <v>21</v>
      </c>
      <c r="C549" s="20">
        <v>75</v>
      </c>
      <c r="D549" s="120">
        <f>('ENTRI DATA'!W13)</f>
        <v>78</v>
      </c>
      <c r="E549" s="19" t="str">
        <f>[1]!terbilang(D549)</f>
        <v xml:space="preserve"> tujuh puluh delapan</v>
      </c>
      <c r="F549" s="120">
        <f>('ENTRI DATA'!X13)</f>
        <v>85</v>
      </c>
      <c r="G549" s="128" t="str">
        <f>[1]!terbilang(F549)</f>
        <v xml:space="preserve"> delapan puluh lima</v>
      </c>
      <c r="H549" s="120" t="str">
        <f>('ENTRI DATA'!Y13)</f>
        <v>B</v>
      </c>
      <c r="I549" s="20" t="str">
        <f>IF(AND(D549&gt;=75,F549&gt;=75),"Tuntas","Belum Tuntas")</f>
        <v>Tuntas</v>
      </c>
    </row>
    <row r="550" spans="1:9">
      <c r="A550" s="207">
        <v>9</v>
      </c>
      <c r="B550" s="85" t="s">
        <v>60</v>
      </c>
      <c r="C550" s="207">
        <v>75</v>
      </c>
      <c r="D550" s="207">
        <f>('ENTRI DATA'!Z13)</f>
        <v>77</v>
      </c>
      <c r="E550" s="211" t="str">
        <f>[1]!terbilang(D550)</f>
        <v xml:space="preserve"> tujuh puluh tujuh</v>
      </c>
      <c r="F550" s="207">
        <f>('ENTRI DATA'!AA13)</f>
        <v>80</v>
      </c>
      <c r="G550" s="211" t="str">
        <f>[1]!terbilang(F550)</f>
        <v xml:space="preserve"> delapan puluh</v>
      </c>
      <c r="H550" s="207" t="str">
        <f>('ENTRI DATA'!AB13)</f>
        <v>B</v>
      </c>
      <c r="I550" s="207" t="str">
        <f>IF(AND(D550&gt;=75,F550&gt;=75),"Tuntas","Belum Tuntas")</f>
        <v>Tuntas</v>
      </c>
    </row>
    <row r="551" spans="1:9">
      <c r="A551" s="208"/>
      <c r="B551" s="86" t="s">
        <v>61</v>
      </c>
      <c r="C551" s="208"/>
      <c r="D551" s="208"/>
      <c r="E551" s="212"/>
      <c r="F551" s="208"/>
      <c r="G551" s="212"/>
      <c r="H551" s="208"/>
      <c r="I551" s="208"/>
    </row>
    <row r="552" spans="1:9">
      <c r="A552" s="22">
        <v>10</v>
      </c>
      <c r="B552" s="85" t="s">
        <v>111</v>
      </c>
      <c r="C552" s="207">
        <v>75</v>
      </c>
      <c r="D552" s="207">
        <f>('ENTRI DATA'!AC13)</f>
        <v>75</v>
      </c>
      <c r="E552" s="211" t="str">
        <f>[1]!terbilang(D552)</f>
        <v xml:space="preserve"> tujuh puluh lima</v>
      </c>
      <c r="F552" s="207">
        <f>('ENTRI DATA'!AD13)</f>
        <v>80</v>
      </c>
      <c r="G552" s="211" t="str">
        <f>[1]!terbilang(F552)</f>
        <v xml:space="preserve"> delapan puluh</v>
      </c>
      <c r="H552" s="207" t="str">
        <f>('ENTRI DATA'!AE13)</f>
        <v>B</v>
      </c>
      <c r="I552" s="207" t="str">
        <f>IF(AND(D552&gt;=75,F552&gt;=75),"Tuntas","Belum Tuntas")</f>
        <v>Tuntas</v>
      </c>
    </row>
    <row r="553" spans="1:9">
      <c r="A553" s="26"/>
      <c r="B553" s="86" t="s">
        <v>112</v>
      </c>
      <c r="C553" s="208"/>
      <c r="D553" s="208"/>
      <c r="E553" s="212"/>
      <c r="F553" s="208"/>
      <c r="G553" s="212"/>
      <c r="H553" s="208"/>
      <c r="I553" s="208"/>
    </row>
    <row r="554" spans="1:9">
      <c r="A554" s="72" t="s">
        <v>51</v>
      </c>
      <c r="B554" s="82"/>
      <c r="C554" s="67"/>
      <c r="D554" s="63"/>
      <c r="E554" s="143"/>
      <c r="F554" s="63"/>
      <c r="G554" s="123"/>
      <c r="H554" s="63"/>
      <c r="I554" s="28"/>
    </row>
    <row r="555" spans="1:9">
      <c r="A555" s="207">
        <v>11</v>
      </c>
      <c r="B555" s="209" t="s">
        <v>53</v>
      </c>
      <c r="C555" s="207">
        <v>75</v>
      </c>
      <c r="D555" s="207">
        <f>('ENTRI DATA'!AF13)</f>
        <v>78</v>
      </c>
      <c r="E555" s="211" t="str">
        <f>[1]!terbilang(D555)</f>
        <v xml:space="preserve"> tujuh puluh delapan</v>
      </c>
      <c r="F555" s="207">
        <f>('ENTRI DATA'!AG13)</f>
        <v>75</v>
      </c>
      <c r="G555" s="211" t="str">
        <f>[1]!terbilang(F555)</f>
        <v xml:space="preserve"> tujuh puluh lima</v>
      </c>
      <c r="H555" s="207" t="str">
        <f>('ENTRI DATA'!AH13)</f>
        <v>A</v>
      </c>
      <c r="I555" s="207" t="str">
        <f>IF(AND(D555&gt;=75,F555&gt;=75),"Tuntas","Belum Tuntas")</f>
        <v>Tuntas</v>
      </c>
    </row>
    <row r="556" spans="1:9">
      <c r="A556" s="208"/>
      <c r="B556" s="210"/>
      <c r="C556" s="208"/>
      <c r="D556" s="208"/>
      <c r="E556" s="212"/>
      <c r="F556" s="208"/>
      <c r="G556" s="212"/>
      <c r="H556" s="208"/>
      <c r="I556" s="208"/>
    </row>
    <row r="557" spans="1:9">
      <c r="A557" s="18">
        <v>12</v>
      </c>
      <c r="B557" s="27" t="s">
        <v>22</v>
      </c>
      <c r="C557" s="20">
        <v>75</v>
      </c>
      <c r="D557" s="21">
        <f>('ENTRI DATA'!AI13)</f>
        <v>80</v>
      </c>
      <c r="E557" s="81" t="str">
        <f>[1]!terbilang(D557)</f>
        <v xml:space="preserve"> delapan puluh</v>
      </c>
      <c r="F557" s="21">
        <f>('ENTRI DATA'!AJ13)</f>
        <v>79</v>
      </c>
      <c r="G557" s="81" t="str">
        <f>[1]!terbilang(F557)</f>
        <v xml:space="preserve"> tujuh puluh sembilan</v>
      </c>
      <c r="H557" s="21" t="str">
        <f>('ENTRI DATA'!AK13)</f>
        <v>A</v>
      </c>
      <c r="I557" s="114" t="str">
        <f>IF(AND(D557&gt;=75,F557&gt;=75),"Tuntas","Belum Tuntas")</f>
        <v>Tuntas</v>
      </c>
    </row>
    <row r="558" spans="1:9">
      <c r="A558" s="18">
        <v>13</v>
      </c>
      <c r="B558" s="27" t="s">
        <v>23</v>
      </c>
      <c r="C558" s="20">
        <v>75</v>
      </c>
      <c r="D558" s="21">
        <f>('ENTRI DATA'!AL13)</f>
        <v>76</v>
      </c>
      <c r="E558" s="81" t="str">
        <f>[1]!terbilang(D558)</f>
        <v xml:space="preserve"> tujuh puluh enam</v>
      </c>
      <c r="F558" s="21">
        <f>('ENTRI DATA'!AM13)</f>
        <v>80</v>
      </c>
      <c r="G558" s="81" t="str">
        <f>[1]!terbilang(F558)</f>
        <v xml:space="preserve"> delapan puluh</v>
      </c>
      <c r="H558" s="21" t="str">
        <f>('ENTRI DATA'!AN13)</f>
        <v>B</v>
      </c>
      <c r="I558" s="114" t="str">
        <f>IF(AND(D558&gt;=75,F558&gt;=75),"Tuntas","Belum Tuntas")</f>
        <v>Tuntas</v>
      </c>
    </row>
    <row r="559" spans="1:9">
      <c r="A559" s="18">
        <v>14</v>
      </c>
      <c r="B559" s="27" t="s">
        <v>24</v>
      </c>
      <c r="C559" s="20">
        <v>75</v>
      </c>
      <c r="D559" s="21">
        <f>('ENTRI DATA'!AO13)</f>
        <v>75</v>
      </c>
      <c r="E559" s="81" t="str">
        <f>[1]!terbilang(D559)</f>
        <v xml:space="preserve"> tujuh puluh lima</v>
      </c>
      <c r="F559" s="21">
        <f>('ENTRI DATA'!AP13)</f>
        <v>75</v>
      </c>
      <c r="G559" s="127" t="str">
        <f>[1]!terbilang(F559)</f>
        <v xml:space="preserve"> tujuh puluh lima</v>
      </c>
      <c r="H559" s="21" t="str">
        <f>('ENTRI DATA'!AQ13)</f>
        <v>B</v>
      </c>
      <c r="I559" s="114" t="str">
        <f>IF(AND(D559&gt;=75,F559&gt;=75),"Tuntas","Belum Tuntas")</f>
        <v>Tuntas</v>
      </c>
    </row>
    <row r="560" spans="1:9">
      <c r="A560" s="198" t="s">
        <v>25</v>
      </c>
      <c r="B560" s="199"/>
      <c r="C560" s="200"/>
      <c r="D560" s="21">
        <f>SUM(D542:D559)</f>
        <v>1076</v>
      </c>
      <c r="E560" s="19"/>
      <c r="F560" s="21">
        <f>SUM(F542:F559)</f>
        <v>892</v>
      </c>
      <c r="G560" s="19"/>
      <c r="H560" s="21"/>
      <c r="I560" s="21"/>
    </row>
    <row r="561" spans="1:9">
      <c r="A561" s="201" t="s">
        <v>26</v>
      </c>
      <c r="B561" s="202"/>
      <c r="C561" s="203"/>
      <c r="D561" s="90">
        <f>ROUND(AVERAGE(D542:D559),0)</f>
        <v>77</v>
      </c>
      <c r="E561" s="31" t="str">
        <f>[1]!terbilang(D561)</f>
        <v xml:space="preserve"> tujuh puluh tujuh</v>
      </c>
      <c r="F561" s="89">
        <f>ROUND(AVERAGE(F542:F559),0)</f>
        <v>81</v>
      </c>
      <c r="G561" s="93" t="str">
        <f>[1]!terbilang(F561)</f>
        <v xml:space="preserve"> delapan puluh satu</v>
      </c>
      <c r="H561" s="79"/>
      <c r="I561" s="79"/>
    </row>
    <row r="562" spans="1:9">
      <c r="A562" s="201" t="s">
        <v>27</v>
      </c>
      <c r="B562" s="202"/>
      <c r="C562" s="203"/>
      <c r="D562" s="65">
        <f>peringkat!D9</f>
        <v>7</v>
      </c>
      <c r="E562" s="66" t="str">
        <f>[1]!terbilang(D562)</f>
        <v xml:space="preserve"> tujuh</v>
      </c>
      <c r="F562" s="32"/>
      <c r="G562" s="32"/>
      <c r="H562" s="33"/>
      <c r="I562" s="50"/>
    </row>
    <row r="563" spans="1:9">
      <c r="A563" s="218" t="s">
        <v>28</v>
      </c>
      <c r="B563" s="218"/>
      <c r="C563" s="34"/>
      <c r="D563" s="35"/>
      <c r="E563" s="34"/>
      <c r="F563" s="34"/>
      <c r="G563" s="34"/>
      <c r="H563" s="34"/>
      <c r="I563" s="35"/>
    </row>
    <row r="564" spans="1:9">
      <c r="A564" s="36" t="s">
        <v>0</v>
      </c>
      <c r="B564" s="204" t="s">
        <v>29</v>
      </c>
      <c r="C564" s="205"/>
      <c r="D564" s="206"/>
      <c r="E564" s="204" t="s">
        <v>4</v>
      </c>
      <c r="F564" s="205"/>
      <c r="G564" s="205"/>
      <c r="H564" s="205"/>
      <c r="I564" s="206"/>
    </row>
    <row r="565" spans="1:9">
      <c r="A565" s="37">
        <v>1</v>
      </c>
      <c r="B565" s="38" t="s">
        <v>30</v>
      </c>
      <c r="C565" s="39"/>
      <c r="D565" s="40"/>
      <c r="E565" s="188">
        <v>3</v>
      </c>
      <c r="F565" s="189"/>
      <c r="G565" s="189"/>
      <c r="H565" s="189"/>
      <c r="I565" s="190"/>
    </row>
    <row r="566" spans="1:9">
      <c r="A566" s="37">
        <v>2</v>
      </c>
      <c r="B566" s="42" t="s">
        <v>31</v>
      </c>
      <c r="C566" s="43"/>
      <c r="D566" s="75"/>
      <c r="E566" s="188" t="s">
        <v>52</v>
      </c>
      <c r="F566" s="189"/>
      <c r="G566" s="189"/>
      <c r="H566" s="189"/>
      <c r="I566" s="190"/>
    </row>
    <row r="567" spans="1:9">
      <c r="A567" s="37">
        <v>3</v>
      </c>
      <c r="B567" s="45" t="s">
        <v>32</v>
      </c>
      <c r="C567" s="46"/>
      <c r="D567" s="47"/>
      <c r="E567" s="188">
        <v>5</v>
      </c>
      <c r="F567" s="189"/>
      <c r="G567" s="189"/>
      <c r="H567" s="189"/>
      <c r="I567" s="190"/>
    </row>
    <row r="568" spans="1:9">
      <c r="A568" s="221" t="s">
        <v>33</v>
      </c>
      <c r="B568" s="221"/>
      <c r="C568" s="34"/>
      <c r="D568" s="35"/>
      <c r="E568" s="34"/>
      <c r="F568" s="34"/>
      <c r="G568" s="34"/>
      <c r="H568" s="34"/>
      <c r="I568" s="35"/>
    </row>
    <row r="569" spans="1:9">
      <c r="A569" s="55" t="s">
        <v>0</v>
      </c>
      <c r="B569" s="195" t="s">
        <v>34</v>
      </c>
      <c r="C569" s="196"/>
      <c r="D569" s="196"/>
      <c r="E569" s="197"/>
      <c r="F569" s="195" t="s">
        <v>4</v>
      </c>
      <c r="G569" s="196"/>
      <c r="H569" s="196"/>
      <c r="I569" s="197"/>
    </row>
    <row r="570" spans="1:9">
      <c r="A570" s="37">
        <v>1</v>
      </c>
      <c r="B570" s="56" t="s">
        <v>35</v>
      </c>
      <c r="C570" s="60"/>
      <c r="D570" s="59"/>
      <c r="E570" s="57"/>
      <c r="F570" s="188" t="s">
        <v>13</v>
      </c>
      <c r="G570" s="189"/>
      <c r="H570" s="189"/>
      <c r="I570" s="190"/>
    </row>
    <row r="571" spans="1:9">
      <c r="A571" s="37">
        <v>2</v>
      </c>
      <c r="B571" s="42" t="s">
        <v>36</v>
      </c>
      <c r="C571" s="43"/>
      <c r="D571" s="74"/>
      <c r="E571" s="58"/>
      <c r="F571" s="188" t="s">
        <v>137</v>
      </c>
      <c r="G571" s="189"/>
      <c r="H571" s="189"/>
      <c r="I571" s="190"/>
    </row>
    <row r="572" spans="1:9">
      <c r="A572" s="37">
        <v>3</v>
      </c>
      <c r="B572" s="56" t="s">
        <v>37</v>
      </c>
      <c r="C572" s="60"/>
      <c r="D572" s="59"/>
      <c r="E572" s="57"/>
      <c r="F572" s="188" t="s">
        <v>13</v>
      </c>
      <c r="G572" s="189"/>
      <c r="H572" s="189"/>
      <c r="I572" s="190"/>
    </row>
    <row r="573" spans="1:9">
      <c r="A573" s="37">
        <v>4</v>
      </c>
      <c r="B573" s="42" t="s">
        <v>38</v>
      </c>
      <c r="C573" s="43"/>
      <c r="D573" s="74"/>
      <c r="E573" s="58"/>
      <c r="F573" s="188" t="s">
        <v>16</v>
      </c>
      <c r="G573" s="189"/>
      <c r="H573" s="189"/>
      <c r="I573" s="190"/>
    </row>
    <row r="574" spans="1:9">
      <c r="A574" s="37">
        <v>5</v>
      </c>
      <c r="B574" s="56" t="s">
        <v>39</v>
      </c>
      <c r="C574" s="60"/>
      <c r="D574" s="59"/>
      <c r="E574" s="57"/>
      <c r="F574" s="188" t="s">
        <v>16</v>
      </c>
      <c r="G574" s="189"/>
      <c r="H574" s="189"/>
      <c r="I574" s="190"/>
    </row>
    <row r="575" spans="1:9">
      <c r="A575" s="37">
        <v>6</v>
      </c>
      <c r="B575" s="42" t="s">
        <v>40</v>
      </c>
      <c r="C575" s="43"/>
      <c r="D575" s="74"/>
      <c r="E575" s="58"/>
      <c r="F575" s="188" t="s">
        <v>137</v>
      </c>
      <c r="G575" s="189"/>
      <c r="H575" s="189"/>
      <c r="I575" s="190"/>
    </row>
    <row r="576" spans="1:9">
      <c r="A576" s="37">
        <v>7</v>
      </c>
      <c r="B576" s="56" t="s">
        <v>41</v>
      </c>
      <c r="C576" s="60"/>
      <c r="D576" s="59"/>
      <c r="E576" s="57"/>
      <c r="F576" s="188" t="s">
        <v>16</v>
      </c>
      <c r="G576" s="189"/>
      <c r="H576" s="189"/>
      <c r="I576" s="190"/>
    </row>
    <row r="577" spans="1:9">
      <c r="A577" s="37">
        <v>8</v>
      </c>
      <c r="B577" s="42" t="s">
        <v>42</v>
      </c>
      <c r="C577" s="43"/>
      <c r="D577" s="74"/>
      <c r="E577" s="58"/>
      <c r="F577" s="188" t="s">
        <v>16</v>
      </c>
      <c r="G577" s="189"/>
      <c r="H577" s="189"/>
      <c r="I577" s="190"/>
    </row>
    <row r="578" spans="1:9">
      <c r="A578" s="54"/>
      <c r="B578" s="54"/>
      <c r="C578" s="54"/>
      <c r="D578" s="76"/>
      <c r="E578" s="54"/>
      <c r="F578" s="54"/>
      <c r="G578" s="54"/>
      <c r="H578" s="54"/>
    </row>
    <row r="579" spans="1:9">
      <c r="A579" s="7"/>
      <c r="B579" s="7"/>
      <c r="C579" s="7"/>
      <c r="D579" s="71"/>
      <c r="E579" s="7"/>
      <c r="G579" s="7" t="str">
        <f>G54</f>
        <v>Bengkulu, 18 Juni 2016</v>
      </c>
      <c r="H579" s="7"/>
      <c r="I579" s="53"/>
    </row>
    <row r="580" spans="1:9">
      <c r="A580" s="7" t="s">
        <v>43</v>
      </c>
      <c r="B580" s="7"/>
      <c r="D580" s="1"/>
      <c r="G580" s="7" t="s">
        <v>44</v>
      </c>
      <c r="H580" s="71"/>
      <c r="I580" s="7"/>
    </row>
    <row r="581" spans="1:9">
      <c r="A581" s="7" t="s">
        <v>45</v>
      </c>
      <c r="B581" s="7"/>
      <c r="D581" s="1"/>
      <c r="G581" s="7"/>
      <c r="H581" s="71"/>
      <c r="I581" s="7"/>
    </row>
    <row r="582" spans="1:9">
      <c r="A582" s="7"/>
      <c r="B582" s="7"/>
      <c r="D582" s="1"/>
      <c r="G582" s="7"/>
      <c r="H582" s="71"/>
      <c r="I582" s="7"/>
    </row>
    <row r="583" spans="1:9">
      <c r="A583" s="7"/>
      <c r="B583" s="7"/>
      <c r="D583" s="1"/>
      <c r="G583" s="7"/>
      <c r="H583" s="71"/>
      <c r="I583" s="7"/>
    </row>
    <row r="584" spans="1:9">
      <c r="A584" s="7" t="s">
        <v>46</v>
      </c>
      <c r="B584" s="7"/>
      <c r="D584" s="1"/>
      <c r="G584" s="73" t="str">
        <f>G59</f>
        <v>Anas Firdaus</v>
      </c>
      <c r="H584" s="77"/>
      <c r="I584" s="73"/>
    </row>
    <row r="585" spans="1:9">
      <c r="A585" s="4"/>
      <c r="B585" s="4"/>
      <c r="C585" s="52"/>
      <c r="D585" s="53"/>
      <c r="E585" s="52"/>
      <c r="F585" s="52"/>
      <c r="G585" s="52"/>
      <c r="H585" s="52"/>
      <c r="I585" s="53"/>
    </row>
    <row r="586" spans="1:9">
      <c r="A586" s="4"/>
      <c r="B586" s="4"/>
      <c r="C586" s="191" t="s">
        <v>47</v>
      </c>
      <c r="D586" s="191"/>
      <c r="E586" s="191"/>
      <c r="F586" s="52"/>
      <c r="G586" s="52"/>
      <c r="H586" s="52"/>
      <c r="I586" s="53"/>
    </row>
    <row r="587" spans="1:9">
      <c r="A587" s="4"/>
      <c r="B587" s="4"/>
      <c r="C587" s="192" t="s">
        <v>48</v>
      </c>
      <c r="D587" s="192"/>
      <c r="E587" s="192"/>
      <c r="F587" s="52"/>
      <c r="G587" s="52"/>
      <c r="H587" s="52"/>
      <c r="I587" s="53"/>
    </row>
    <row r="588" spans="1:9">
      <c r="A588" s="4"/>
      <c r="B588" s="4"/>
      <c r="C588" s="7"/>
      <c r="D588" s="53"/>
      <c r="E588" s="52"/>
      <c r="F588" s="52"/>
      <c r="G588" s="52"/>
      <c r="H588" s="52"/>
      <c r="I588" s="53"/>
    </row>
    <row r="589" spans="1:9">
      <c r="A589" s="4"/>
      <c r="B589" s="4"/>
      <c r="C589" s="7"/>
      <c r="D589" s="53"/>
      <c r="E589" s="52"/>
      <c r="F589" s="52"/>
      <c r="G589" s="52"/>
      <c r="H589" s="52"/>
      <c r="I589" s="53"/>
    </row>
    <row r="590" spans="1:9">
      <c r="A590" s="4"/>
      <c r="B590" s="4"/>
      <c r="C590" s="7"/>
      <c r="D590" s="53"/>
      <c r="E590" s="52"/>
      <c r="F590" s="52"/>
      <c r="G590" s="52"/>
      <c r="H590" s="52"/>
      <c r="I590" s="53"/>
    </row>
    <row r="591" spans="1:9">
      <c r="A591" s="4"/>
      <c r="B591" s="4"/>
      <c r="C591" s="193" t="str">
        <f>C65</f>
        <v>Yemmi,SE,M.T.Pd</v>
      </c>
      <c r="D591" s="193"/>
      <c r="E591" s="193"/>
      <c r="F591" s="52"/>
      <c r="G591" s="52"/>
      <c r="H591" s="52"/>
      <c r="I591" s="53"/>
    </row>
    <row r="599" spans="1:9">
      <c r="A599" s="4"/>
      <c r="B599" s="4"/>
      <c r="C599" s="138"/>
      <c r="D599" s="138"/>
      <c r="E599" s="138"/>
      <c r="F599" s="52"/>
      <c r="G599" s="52"/>
      <c r="H599" s="52"/>
      <c r="I599" s="53"/>
    </row>
    <row r="600" spans="1:9">
      <c r="A600" s="4"/>
      <c r="B600" s="4"/>
      <c r="C600" s="138"/>
      <c r="D600" s="138"/>
      <c r="E600" s="138"/>
      <c r="F600" s="52"/>
      <c r="G600" s="52"/>
      <c r="H600" s="52"/>
      <c r="I600" s="53"/>
    </row>
    <row r="608" spans="1:9">
      <c r="A608" s="192" t="str">
        <f>A8</f>
        <v>LAPORAN AKHIR SEMESTER</v>
      </c>
      <c r="B608" s="192"/>
      <c r="C608" s="192"/>
      <c r="D608" s="192"/>
      <c r="E608" s="192"/>
      <c r="F608" s="192"/>
      <c r="G608" s="192"/>
      <c r="H608" s="192"/>
      <c r="I608" s="192"/>
    </row>
    <row r="609" spans="1:9">
      <c r="A609" s="192" t="str">
        <f>A9</f>
        <v>SMP-IT KHAIRUNNAS BENGKULU</v>
      </c>
      <c r="B609" s="192"/>
      <c r="C609" s="192"/>
      <c r="D609" s="192"/>
      <c r="E609" s="192"/>
      <c r="F609" s="192"/>
      <c r="G609" s="192"/>
      <c r="H609" s="192"/>
      <c r="I609" s="192"/>
    </row>
    <row r="610" spans="1:9">
      <c r="A610" s="4"/>
      <c r="B610" s="4"/>
      <c r="C610" s="4"/>
      <c r="D610" s="5"/>
      <c r="E610" s="4"/>
      <c r="F610" s="4"/>
      <c r="G610" s="4"/>
      <c r="H610" s="4"/>
      <c r="I610" s="5"/>
    </row>
    <row r="611" spans="1:9">
      <c r="A611" s="144" t="s">
        <v>113</v>
      </c>
      <c r="B611" s="144" t="str">
        <f>('ENTRI DATA'!B14)</f>
        <v>Nadya Nur Afifah</v>
      </c>
      <c r="C611" s="4"/>
      <c r="D611" s="5"/>
      <c r="E611" s="7"/>
      <c r="F611" s="7" t="str">
        <f>F11</f>
        <v xml:space="preserve">    Kelas/ Semester   : VII/2 (DUA)</v>
      </c>
      <c r="G611" s="7"/>
      <c r="H611" s="7"/>
      <c r="I611" s="5"/>
    </row>
    <row r="612" spans="1:9">
      <c r="A612" s="7" t="s">
        <v>120</v>
      </c>
      <c r="B612" s="151" t="str">
        <f>('ENTRI DATA'!C14)</f>
        <v>0039200243</v>
      </c>
      <c r="C612" s="7"/>
      <c r="D612" s="5"/>
      <c r="E612" s="4"/>
      <c r="F612" s="7" t="str">
        <f>F12</f>
        <v xml:space="preserve">    Tahun Pelajaran   : 2015/2016</v>
      </c>
      <c r="G612" s="7"/>
      <c r="H612" s="7"/>
      <c r="I612" s="5"/>
    </row>
    <row r="613" spans="1:9">
      <c r="A613" s="7"/>
      <c r="B613" s="7"/>
      <c r="C613" s="4"/>
      <c r="D613" s="5"/>
      <c r="E613" s="4"/>
      <c r="F613" s="4"/>
      <c r="G613" s="4"/>
      <c r="H613" s="4"/>
      <c r="I613" s="5"/>
    </row>
    <row r="614" spans="1:9">
      <c r="A614" s="8" t="s">
        <v>0</v>
      </c>
      <c r="B614" s="9" t="s">
        <v>1</v>
      </c>
      <c r="C614" s="10" t="s">
        <v>2</v>
      </c>
      <c r="D614" s="213" t="s">
        <v>3</v>
      </c>
      <c r="E614" s="214"/>
      <c r="F614" s="214"/>
      <c r="G614" s="214"/>
      <c r="H614" s="214"/>
      <c r="I614" s="9" t="s">
        <v>4</v>
      </c>
    </row>
    <row r="615" spans="1:9">
      <c r="A615" s="11"/>
      <c r="B615" s="12"/>
      <c r="C615" s="13" t="s">
        <v>5</v>
      </c>
      <c r="D615" s="215" t="s">
        <v>6</v>
      </c>
      <c r="E615" s="215"/>
      <c r="F615" s="215" t="s">
        <v>7</v>
      </c>
      <c r="G615" s="215"/>
      <c r="H615" s="13" t="s">
        <v>8</v>
      </c>
      <c r="I615" s="12"/>
    </row>
    <row r="616" spans="1:9">
      <c r="A616" s="15"/>
      <c r="B616" s="16"/>
      <c r="C616" s="17" t="s">
        <v>9</v>
      </c>
      <c r="D616" s="107" t="s">
        <v>10</v>
      </c>
      <c r="E616" s="107" t="s">
        <v>11</v>
      </c>
      <c r="F616" s="107" t="s">
        <v>10</v>
      </c>
      <c r="G616" s="107" t="s">
        <v>11</v>
      </c>
      <c r="H616" s="17"/>
      <c r="I616" s="16"/>
    </row>
    <row r="617" spans="1:9">
      <c r="A617" s="18">
        <v>1</v>
      </c>
      <c r="B617" s="19" t="s">
        <v>12</v>
      </c>
      <c r="C617" s="20">
        <v>75</v>
      </c>
      <c r="D617" s="21">
        <f>('ENTRI DATA'!D14)</f>
        <v>95</v>
      </c>
      <c r="E617" s="127" t="str">
        <f>[1]!terbilang(D617)</f>
        <v xml:space="preserve"> sembilan puluh lima</v>
      </c>
      <c r="F617" s="21">
        <f>('ENTRI DATA'!E14)</f>
        <v>90</v>
      </c>
      <c r="G617" s="127" t="str">
        <f>[1]!terbilang(F617)</f>
        <v xml:space="preserve"> sembilan puluh</v>
      </c>
      <c r="H617" s="21" t="str">
        <f>('ENTRI DATA'!F14)</f>
        <v>A</v>
      </c>
      <c r="I617" s="20" t="str">
        <f>IF(AND(D617&gt;=75,F617&gt;=75),"Tuntas","Belum Tuntas")</f>
        <v>Tuntas</v>
      </c>
    </row>
    <row r="618" spans="1:9">
      <c r="A618" s="18">
        <v>2</v>
      </c>
      <c r="B618" s="19" t="s">
        <v>14</v>
      </c>
      <c r="C618" s="20">
        <v>75</v>
      </c>
      <c r="D618" s="21">
        <f>('ENTRI DATA'!G14)</f>
        <v>89</v>
      </c>
      <c r="E618" s="127" t="str">
        <f>[1]!terbilang(D618)</f>
        <v xml:space="preserve"> delapan puluh sembilan</v>
      </c>
      <c r="F618" s="21" t="str">
        <f>('ENTRI DATA'!H14)</f>
        <v>-</v>
      </c>
      <c r="G618" s="127" t="s">
        <v>52</v>
      </c>
      <c r="H618" s="21" t="str">
        <f>('ENTRI DATA'!I14)</f>
        <v>A</v>
      </c>
      <c r="I618" s="20" t="str">
        <f>IF(AND(D618&gt;=75,F618&gt;=75),"Tuntas","Belum Tuntas")</f>
        <v>Tuntas</v>
      </c>
    </row>
    <row r="619" spans="1:9">
      <c r="A619" s="18">
        <v>3</v>
      </c>
      <c r="B619" s="19" t="s">
        <v>15</v>
      </c>
      <c r="C619" s="20">
        <v>75</v>
      </c>
      <c r="D619" s="21">
        <f>('ENTRI DATA'!J14)</f>
        <v>92</v>
      </c>
      <c r="E619" s="127" t="str">
        <f>[1]!terbilang(D619)</f>
        <v xml:space="preserve"> sembilan puluh dua</v>
      </c>
      <c r="F619" s="21">
        <f>('ENTRI DATA'!K14)</f>
        <v>82</v>
      </c>
      <c r="G619" s="127" t="str">
        <f>[1]!terbilang(F619)</f>
        <v xml:space="preserve"> delapan puluh dua</v>
      </c>
      <c r="H619" s="21" t="str">
        <f>('ENTRI DATA'!L14)</f>
        <v>A</v>
      </c>
      <c r="I619" s="20" t="str">
        <f t="shared" ref="I619:I623" si="8">IF(AND(D619&gt;=75,F619&gt;=75),"Tuntas","Belum Tuntas")</f>
        <v>Tuntas</v>
      </c>
    </row>
    <row r="620" spans="1:9">
      <c r="A620" s="18">
        <v>4</v>
      </c>
      <c r="B620" s="19" t="s">
        <v>17</v>
      </c>
      <c r="C620" s="20">
        <v>75</v>
      </c>
      <c r="D620" s="21">
        <f>('ENTRI DATA'!M14)</f>
        <v>83</v>
      </c>
      <c r="E620" s="127" t="str">
        <f>[1]!terbilang(D620)</f>
        <v xml:space="preserve"> delapan puluh tiga</v>
      </c>
      <c r="F620" s="21">
        <f>('ENTRI DATA'!N14)</f>
        <v>82</v>
      </c>
      <c r="G620" s="127" t="str">
        <f>[1]!terbilang(F620)</f>
        <v xml:space="preserve"> delapan puluh dua</v>
      </c>
      <c r="H620" s="21" t="str">
        <f>('ENTRI DATA'!O14)</f>
        <v>A</v>
      </c>
      <c r="I620" s="20" t="str">
        <f t="shared" si="8"/>
        <v>Tuntas</v>
      </c>
    </row>
    <row r="621" spans="1:9">
      <c r="A621" s="18">
        <v>5</v>
      </c>
      <c r="B621" s="19" t="s">
        <v>18</v>
      </c>
      <c r="C621" s="20">
        <v>75</v>
      </c>
      <c r="D621" s="21">
        <f>('ENTRI DATA'!P14)</f>
        <v>80</v>
      </c>
      <c r="E621" s="127" t="str">
        <f>[1]!terbilang(D621)</f>
        <v xml:space="preserve"> delapan puluh</v>
      </c>
      <c r="F621" s="21" t="s">
        <v>52</v>
      </c>
      <c r="G621" s="81" t="s">
        <v>52</v>
      </c>
      <c r="H621" s="21" t="str">
        <f>('ENTRI DATA'!Q14)</f>
        <v>B</v>
      </c>
      <c r="I621" s="20" t="str">
        <f t="shared" si="8"/>
        <v>Tuntas</v>
      </c>
    </row>
    <row r="622" spans="1:9">
      <c r="A622" s="18">
        <v>6</v>
      </c>
      <c r="B622" s="19" t="s">
        <v>19</v>
      </c>
      <c r="C622" s="20">
        <v>75</v>
      </c>
      <c r="D622" s="21">
        <f>('ENTRI DATA'!R14)</f>
        <v>82</v>
      </c>
      <c r="E622" s="127" t="str">
        <f>[1]!terbilang(D622)</f>
        <v xml:space="preserve"> delapan puluh dua</v>
      </c>
      <c r="F622" s="21">
        <f>('ENTRI DATA'!S14)</f>
        <v>88</v>
      </c>
      <c r="G622" s="81" t="str">
        <f>[1]!terbilang(F622)</f>
        <v xml:space="preserve"> delapan puluh delapan</v>
      </c>
      <c r="H622" s="21" t="str">
        <f>('ENTRI DATA'!T14)</f>
        <v>A</v>
      </c>
      <c r="I622" s="20" t="str">
        <f t="shared" si="8"/>
        <v>Tuntas</v>
      </c>
    </row>
    <row r="623" spans="1:9">
      <c r="A623" s="18">
        <v>7</v>
      </c>
      <c r="B623" s="19" t="s">
        <v>20</v>
      </c>
      <c r="C623" s="20">
        <v>75</v>
      </c>
      <c r="D623" s="21">
        <f>('ENTRI DATA'!U14)</f>
        <v>85</v>
      </c>
      <c r="E623" s="127" t="str">
        <f>[1]!terbilang(D623)</f>
        <v xml:space="preserve"> delapan puluh lima</v>
      </c>
      <c r="F623" s="21" t="s">
        <v>52</v>
      </c>
      <c r="G623" s="81" t="s">
        <v>52</v>
      </c>
      <c r="H623" s="21" t="str">
        <f>('ENTRI DATA'!V14)</f>
        <v>A</v>
      </c>
      <c r="I623" s="20" t="str">
        <f t="shared" si="8"/>
        <v>Tuntas</v>
      </c>
    </row>
    <row r="624" spans="1:9">
      <c r="A624" s="22">
        <v>8</v>
      </c>
      <c r="B624" s="85" t="s">
        <v>21</v>
      </c>
      <c r="C624" s="20">
        <v>75</v>
      </c>
      <c r="D624" s="120">
        <f>('ENTRI DATA'!W14)</f>
        <v>89</v>
      </c>
      <c r="E624" s="127" t="str">
        <f>[1]!terbilang(D624)</f>
        <v xml:space="preserve"> delapan puluh sembilan</v>
      </c>
      <c r="F624" s="120">
        <f>('ENTRI DATA'!X14)</f>
        <v>90</v>
      </c>
      <c r="G624" s="128" t="str">
        <f>[1]!terbilang(F624)</f>
        <v xml:space="preserve"> sembilan puluh</v>
      </c>
      <c r="H624" s="120" t="str">
        <f>('ENTRI DATA'!Y14)</f>
        <v>A</v>
      </c>
      <c r="I624" s="20" t="str">
        <f>IF(AND(D624&gt;=75,F624&gt;=75),"Tuntas","Belum Tuntas")</f>
        <v>Tuntas</v>
      </c>
    </row>
    <row r="625" spans="1:9">
      <c r="A625" s="207">
        <v>9</v>
      </c>
      <c r="B625" s="85" t="s">
        <v>60</v>
      </c>
      <c r="C625" s="207">
        <v>75</v>
      </c>
      <c r="D625" s="207">
        <f>('ENTRI DATA'!Z14)</f>
        <v>82</v>
      </c>
      <c r="E625" s="211" t="str">
        <f>[1]!terbilang(D625)</f>
        <v xml:space="preserve"> delapan puluh dua</v>
      </c>
      <c r="F625" s="207">
        <f>('ENTRI DATA'!AA14)</f>
        <v>80</v>
      </c>
      <c r="G625" s="211" t="str">
        <f>[1]!terbilang(F625)</f>
        <v xml:space="preserve"> delapan puluh</v>
      </c>
      <c r="H625" s="207" t="str">
        <f>('ENTRI DATA'!AB14)</f>
        <v>A</v>
      </c>
      <c r="I625" s="207" t="str">
        <f>IF(AND(D625&gt;=75,F625&gt;=75),"Tuntas","Belum Tuntas")</f>
        <v>Tuntas</v>
      </c>
    </row>
    <row r="626" spans="1:9">
      <c r="A626" s="208"/>
      <c r="B626" s="86" t="s">
        <v>61</v>
      </c>
      <c r="C626" s="208"/>
      <c r="D626" s="208"/>
      <c r="E626" s="212"/>
      <c r="F626" s="208"/>
      <c r="G626" s="212"/>
      <c r="H626" s="208"/>
      <c r="I626" s="208"/>
    </row>
    <row r="627" spans="1:9">
      <c r="A627" s="22">
        <v>10</v>
      </c>
      <c r="B627" s="85" t="s">
        <v>111</v>
      </c>
      <c r="C627" s="207">
        <v>75</v>
      </c>
      <c r="D627" s="207">
        <f>('ENTRI DATA'!AC14)</f>
        <v>75</v>
      </c>
      <c r="E627" s="211" t="str">
        <f>[1]!terbilang(D627)</f>
        <v xml:space="preserve"> tujuh puluh lima</v>
      </c>
      <c r="F627" s="207">
        <f>('ENTRI DATA'!AD14)</f>
        <v>79</v>
      </c>
      <c r="G627" s="211" t="str">
        <f>[1]!terbilang(F627)</f>
        <v xml:space="preserve"> tujuh puluh sembilan</v>
      </c>
      <c r="H627" s="207" t="str">
        <f>('ENTRI DATA'!AE14)</f>
        <v>A</v>
      </c>
      <c r="I627" s="207" t="str">
        <f>IF(AND(D627&gt;=75,F627&gt;=75),"Tuntas","Belum Tuntas")</f>
        <v>Tuntas</v>
      </c>
    </row>
    <row r="628" spans="1:9">
      <c r="A628" s="26"/>
      <c r="B628" s="86" t="s">
        <v>112</v>
      </c>
      <c r="C628" s="208"/>
      <c r="D628" s="208"/>
      <c r="E628" s="212"/>
      <c r="F628" s="208"/>
      <c r="G628" s="212"/>
      <c r="H628" s="208"/>
      <c r="I628" s="208"/>
    </row>
    <row r="629" spans="1:9">
      <c r="A629" s="99" t="s">
        <v>51</v>
      </c>
      <c r="B629" s="100"/>
      <c r="C629" s="67"/>
      <c r="D629" s="63"/>
      <c r="E629" s="143"/>
      <c r="F629" s="63"/>
      <c r="G629" s="123"/>
      <c r="H629" s="63"/>
      <c r="I629" s="28"/>
    </row>
    <row r="630" spans="1:9">
      <c r="A630" s="207">
        <v>11</v>
      </c>
      <c r="B630" s="209" t="s">
        <v>53</v>
      </c>
      <c r="C630" s="207">
        <v>75</v>
      </c>
      <c r="D630" s="207">
        <f>('ENTRI DATA'!AF14)</f>
        <v>96</v>
      </c>
      <c r="E630" s="211" t="str">
        <f>[1]!terbilang(D630)</f>
        <v xml:space="preserve"> sembilan puluh enam</v>
      </c>
      <c r="F630" s="207">
        <f>('ENTRI DATA'!AG14)</f>
        <v>90</v>
      </c>
      <c r="G630" s="211" t="str">
        <f>[1]!terbilang(F630)</f>
        <v xml:space="preserve"> sembilan puluh</v>
      </c>
      <c r="H630" s="207" t="str">
        <f>('ENTRI DATA'!AH14)</f>
        <v>A</v>
      </c>
      <c r="I630" s="207" t="str">
        <f>IF(AND(D630&gt;=75,F630&gt;=75),"Tuntas","Belum Tuntas")</f>
        <v>Tuntas</v>
      </c>
    </row>
    <row r="631" spans="1:9">
      <c r="A631" s="208"/>
      <c r="B631" s="210"/>
      <c r="C631" s="208"/>
      <c r="D631" s="208"/>
      <c r="E631" s="212"/>
      <c r="F631" s="208"/>
      <c r="G631" s="212"/>
      <c r="H631" s="208"/>
      <c r="I631" s="208"/>
    </row>
    <row r="632" spans="1:9">
      <c r="A632" s="18">
        <v>12</v>
      </c>
      <c r="B632" s="27" t="s">
        <v>22</v>
      </c>
      <c r="C632" s="20">
        <v>75</v>
      </c>
      <c r="D632" s="21">
        <f>('ENTRI DATA'!AI14)</f>
        <v>90</v>
      </c>
      <c r="E632" s="81" t="str">
        <f>[1]!terbilang(D632)</f>
        <v xml:space="preserve"> sembilan puluh</v>
      </c>
      <c r="F632" s="21">
        <f>('ENTRI DATA'!AJ14)</f>
        <v>85</v>
      </c>
      <c r="G632" s="81" t="str">
        <f>[1]!terbilang(F632)</f>
        <v xml:space="preserve"> delapan puluh lima</v>
      </c>
      <c r="H632" s="21" t="str">
        <f>('ENTRI DATA'!AK14)</f>
        <v>A</v>
      </c>
      <c r="I632" s="114" t="str">
        <f>IF(AND(D632&gt;=75,F632&gt;=75),"Tuntas","Belum Tuntas")</f>
        <v>Tuntas</v>
      </c>
    </row>
    <row r="633" spans="1:9">
      <c r="A633" s="18">
        <v>13</v>
      </c>
      <c r="B633" s="27" t="s">
        <v>23</v>
      </c>
      <c r="C633" s="20">
        <v>75</v>
      </c>
      <c r="D633" s="21">
        <f>('ENTRI DATA'!AL14)</f>
        <v>86</v>
      </c>
      <c r="E633" s="81" t="str">
        <f>[1]!terbilang(D633)</f>
        <v xml:space="preserve"> delapan puluh enam</v>
      </c>
      <c r="F633" s="21">
        <f>('ENTRI DATA'!AM14)</f>
        <v>89</v>
      </c>
      <c r="G633" s="81" t="str">
        <f>[1]!terbilang(F633)</f>
        <v xml:space="preserve"> delapan puluh sembilan</v>
      </c>
      <c r="H633" s="21" t="str">
        <f>('ENTRI DATA'!AN14)</f>
        <v>A</v>
      </c>
      <c r="I633" s="114" t="str">
        <f>IF(AND(D633&gt;=75,F633&gt;=75),"Tuntas","Belum Tuntas")</f>
        <v>Tuntas</v>
      </c>
    </row>
    <row r="634" spans="1:9">
      <c r="A634" s="18">
        <v>14</v>
      </c>
      <c r="B634" s="27" t="s">
        <v>24</v>
      </c>
      <c r="C634" s="20">
        <v>75</v>
      </c>
      <c r="D634" s="21">
        <f>('ENTRI DATA'!AO14)</f>
        <v>87</v>
      </c>
      <c r="E634" s="81" t="str">
        <f>[1]!terbilang(D634)</f>
        <v xml:space="preserve"> delapan puluh tujuh</v>
      </c>
      <c r="F634" s="21">
        <f>('ENTRI DATA'!AP14)</f>
        <v>83</v>
      </c>
      <c r="G634" s="127" t="str">
        <f>[1]!terbilang(F634)</f>
        <v xml:space="preserve"> delapan puluh tiga</v>
      </c>
      <c r="H634" s="21" t="str">
        <f>('ENTRI DATA'!AQ14)</f>
        <v>B</v>
      </c>
      <c r="I634" s="114" t="str">
        <f>IF(AND(D634&gt;=75,F634&gt;=75),"Tuntas","Belum Tuntas")</f>
        <v>Tuntas</v>
      </c>
    </row>
    <row r="635" spans="1:9">
      <c r="A635" s="198" t="s">
        <v>25</v>
      </c>
      <c r="B635" s="199"/>
      <c r="C635" s="200"/>
      <c r="D635" s="21">
        <f>SUM(D617:D634)</f>
        <v>1211</v>
      </c>
      <c r="E635" s="19"/>
      <c r="F635" s="21">
        <f>SUM(F617:F634)</f>
        <v>938</v>
      </c>
      <c r="G635" s="19"/>
      <c r="H635" s="21"/>
      <c r="I635" s="21"/>
    </row>
    <row r="636" spans="1:9">
      <c r="A636" s="201" t="s">
        <v>26</v>
      </c>
      <c r="B636" s="202"/>
      <c r="C636" s="203"/>
      <c r="D636" s="90">
        <f>ROUND(AVERAGE(D617:D634),0)</f>
        <v>87</v>
      </c>
      <c r="E636" s="31" t="str">
        <f>[1]!terbilang(D636)</f>
        <v xml:space="preserve"> delapan puluh tujuh</v>
      </c>
      <c r="F636" s="89">
        <f>ROUND(AVERAGE(F617:F634),0)</f>
        <v>85</v>
      </c>
      <c r="G636" s="93" t="str">
        <f>[1]!terbilang(F636)</f>
        <v xml:space="preserve"> delapan puluh lima</v>
      </c>
      <c r="H636" s="91"/>
      <c r="I636" s="91"/>
    </row>
    <row r="637" spans="1:9">
      <c r="A637" s="201" t="s">
        <v>27</v>
      </c>
      <c r="B637" s="202"/>
      <c r="C637" s="203"/>
      <c r="D637" s="65">
        <f>peringkat!D10</f>
        <v>8</v>
      </c>
      <c r="E637" s="66" t="str">
        <f>[1]!terbilang(D637)</f>
        <v xml:space="preserve"> delapan</v>
      </c>
      <c r="F637" s="32"/>
      <c r="G637" s="32"/>
      <c r="H637" s="33"/>
      <c r="I637" s="50"/>
    </row>
    <row r="638" spans="1:9">
      <c r="A638" s="194" t="s">
        <v>28</v>
      </c>
      <c r="B638" s="194"/>
      <c r="C638" s="34"/>
      <c r="D638" s="35"/>
      <c r="E638" s="34"/>
      <c r="F638" s="34"/>
      <c r="G638" s="34"/>
      <c r="H638" s="34"/>
      <c r="I638" s="35"/>
    </row>
    <row r="639" spans="1:9">
      <c r="A639" s="36" t="s">
        <v>0</v>
      </c>
      <c r="B639" s="204" t="s">
        <v>29</v>
      </c>
      <c r="C639" s="205"/>
      <c r="D639" s="206"/>
      <c r="E639" s="204" t="s">
        <v>4</v>
      </c>
      <c r="F639" s="205"/>
      <c r="G639" s="205"/>
      <c r="H639" s="205"/>
      <c r="I639" s="206"/>
    </row>
    <row r="640" spans="1:9">
      <c r="A640" s="37">
        <v>1</v>
      </c>
      <c r="B640" s="38" t="s">
        <v>30</v>
      </c>
      <c r="C640" s="39"/>
      <c r="D640" s="40"/>
      <c r="E640" s="188">
        <v>3</v>
      </c>
      <c r="F640" s="189"/>
      <c r="G640" s="189"/>
      <c r="H640" s="189"/>
      <c r="I640" s="190"/>
    </row>
    <row r="641" spans="1:9">
      <c r="A641" s="37">
        <v>2</v>
      </c>
      <c r="B641" s="42" t="s">
        <v>31</v>
      </c>
      <c r="C641" s="43"/>
      <c r="D641" s="104"/>
      <c r="E641" s="188">
        <v>2</v>
      </c>
      <c r="F641" s="189"/>
      <c r="G641" s="189"/>
      <c r="H641" s="189"/>
      <c r="I641" s="190"/>
    </row>
    <row r="642" spans="1:9">
      <c r="A642" s="37">
        <v>3</v>
      </c>
      <c r="B642" s="45" t="s">
        <v>32</v>
      </c>
      <c r="C642" s="46"/>
      <c r="D642" s="47"/>
      <c r="E642" s="188" t="s">
        <v>52</v>
      </c>
      <c r="F642" s="189"/>
      <c r="G642" s="189"/>
      <c r="H642" s="189"/>
      <c r="I642" s="190"/>
    </row>
    <row r="643" spans="1:9">
      <c r="A643" s="194" t="s">
        <v>33</v>
      </c>
      <c r="B643" s="194"/>
      <c r="C643" s="34"/>
      <c r="D643" s="35"/>
      <c r="E643" s="34"/>
      <c r="F643" s="34"/>
      <c r="G643" s="34"/>
      <c r="H643" s="34"/>
      <c r="I643" s="35"/>
    </row>
    <row r="644" spans="1:9">
      <c r="A644" s="55" t="s">
        <v>0</v>
      </c>
      <c r="B644" s="195" t="s">
        <v>34</v>
      </c>
      <c r="C644" s="196"/>
      <c r="D644" s="196"/>
      <c r="E644" s="197"/>
      <c r="F644" s="195" t="s">
        <v>4</v>
      </c>
      <c r="G644" s="196"/>
      <c r="H644" s="196"/>
      <c r="I644" s="197"/>
    </row>
    <row r="645" spans="1:9">
      <c r="A645" s="37">
        <v>1</v>
      </c>
      <c r="B645" s="56" t="s">
        <v>35</v>
      </c>
      <c r="C645" s="60"/>
      <c r="D645" s="59"/>
      <c r="E645" s="57"/>
      <c r="F645" s="188" t="s">
        <v>16</v>
      </c>
      <c r="G645" s="189"/>
      <c r="H645" s="189"/>
      <c r="I645" s="190"/>
    </row>
    <row r="646" spans="1:9">
      <c r="A646" s="37">
        <v>2</v>
      </c>
      <c r="B646" s="42" t="s">
        <v>36</v>
      </c>
      <c r="C646" s="43"/>
      <c r="D646" s="103"/>
      <c r="E646" s="58"/>
      <c r="F646" s="188" t="s">
        <v>16</v>
      </c>
      <c r="G646" s="189"/>
      <c r="H646" s="189"/>
      <c r="I646" s="190"/>
    </row>
    <row r="647" spans="1:9">
      <c r="A647" s="37">
        <v>3</v>
      </c>
      <c r="B647" s="56" t="s">
        <v>37</v>
      </c>
      <c r="C647" s="60"/>
      <c r="D647" s="59"/>
      <c r="E647" s="57"/>
      <c r="F647" s="188" t="s">
        <v>16</v>
      </c>
      <c r="G647" s="189"/>
      <c r="H647" s="189"/>
      <c r="I647" s="190"/>
    </row>
    <row r="648" spans="1:9">
      <c r="A648" s="37">
        <v>4</v>
      </c>
      <c r="B648" s="42" t="s">
        <v>38</v>
      </c>
      <c r="C648" s="43"/>
      <c r="D648" s="103"/>
      <c r="E648" s="58"/>
      <c r="F648" s="188" t="s">
        <v>16</v>
      </c>
      <c r="G648" s="189"/>
      <c r="H648" s="189"/>
      <c r="I648" s="190"/>
    </row>
    <row r="649" spans="1:9">
      <c r="A649" s="37">
        <v>5</v>
      </c>
      <c r="B649" s="56" t="s">
        <v>39</v>
      </c>
      <c r="C649" s="60"/>
      <c r="D649" s="59"/>
      <c r="E649" s="57"/>
      <c r="F649" s="188" t="s">
        <v>13</v>
      </c>
      <c r="G649" s="189"/>
      <c r="H649" s="189"/>
      <c r="I649" s="190"/>
    </row>
    <row r="650" spans="1:9">
      <c r="A650" s="37">
        <v>6</v>
      </c>
      <c r="B650" s="42" t="s">
        <v>40</v>
      </c>
      <c r="C650" s="43"/>
      <c r="D650" s="103"/>
      <c r="E650" s="58"/>
      <c r="F650" s="188" t="s">
        <v>16</v>
      </c>
      <c r="G650" s="189"/>
      <c r="H650" s="189"/>
      <c r="I650" s="190"/>
    </row>
    <row r="651" spans="1:9">
      <c r="A651" s="37">
        <v>7</v>
      </c>
      <c r="B651" s="56" t="s">
        <v>41</v>
      </c>
      <c r="C651" s="60"/>
      <c r="D651" s="59"/>
      <c r="E651" s="57"/>
      <c r="F651" s="188" t="s">
        <v>16</v>
      </c>
      <c r="G651" s="189"/>
      <c r="H651" s="189"/>
      <c r="I651" s="190"/>
    </row>
    <row r="652" spans="1:9">
      <c r="A652" s="37">
        <v>8</v>
      </c>
      <c r="B652" s="42" t="s">
        <v>42</v>
      </c>
      <c r="C652" s="43"/>
      <c r="D652" s="103"/>
      <c r="E652" s="58"/>
      <c r="F652" s="188" t="s">
        <v>16</v>
      </c>
      <c r="G652" s="189"/>
      <c r="H652" s="189"/>
      <c r="I652" s="190"/>
    </row>
    <row r="653" spans="1:9">
      <c r="A653" s="54"/>
      <c r="B653" s="54"/>
      <c r="C653" s="54"/>
      <c r="D653" s="105"/>
      <c r="E653" s="54"/>
      <c r="F653" s="54"/>
      <c r="G653" s="54"/>
      <c r="H653" s="54"/>
    </row>
    <row r="654" spans="1:9">
      <c r="A654" s="7"/>
      <c r="B654" s="7"/>
      <c r="C654" s="7"/>
      <c r="D654" s="101"/>
      <c r="E654" s="7"/>
      <c r="G654" s="7" t="str">
        <f>G54</f>
        <v>Bengkulu, 18 Juni 2016</v>
      </c>
      <c r="H654" s="7"/>
      <c r="I654" s="53"/>
    </row>
    <row r="655" spans="1:9">
      <c r="A655" s="7" t="s">
        <v>43</v>
      </c>
      <c r="B655" s="7"/>
      <c r="D655" s="1"/>
      <c r="G655" s="7" t="s">
        <v>44</v>
      </c>
      <c r="H655" s="101"/>
      <c r="I655" s="7"/>
    </row>
    <row r="656" spans="1:9">
      <c r="A656" s="7" t="s">
        <v>45</v>
      </c>
      <c r="B656" s="7"/>
      <c r="D656" s="1"/>
      <c r="G656" s="7"/>
      <c r="H656" s="101"/>
      <c r="I656" s="7"/>
    </row>
    <row r="657" spans="1:9">
      <c r="A657" s="7"/>
      <c r="B657" s="7"/>
      <c r="D657" s="1"/>
      <c r="G657" s="7"/>
      <c r="H657" s="101"/>
      <c r="I657" s="7"/>
    </row>
    <row r="658" spans="1:9">
      <c r="A658" s="7"/>
      <c r="B658" s="7"/>
      <c r="D658" s="1"/>
      <c r="G658" s="7"/>
      <c r="H658" s="101"/>
      <c r="I658" s="7"/>
    </row>
    <row r="659" spans="1:9">
      <c r="A659" s="7" t="s">
        <v>46</v>
      </c>
      <c r="B659" s="7"/>
      <c r="D659" s="1"/>
      <c r="G659" s="102" t="str">
        <f>G59</f>
        <v>Anas Firdaus</v>
      </c>
      <c r="H659" s="106"/>
      <c r="I659" s="102"/>
    </row>
    <row r="660" spans="1:9">
      <c r="A660" s="4"/>
      <c r="B660" s="4"/>
      <c r="C660" s="52"/>
      <c r="D660" s="53"/>
      <c r="E660" s="52"/>
      <c r="F660" s="52"/>
      <c r="G660" s="52"/>
      <c r="H660" s="52"/>
      <c r="I660" s="53"/>
    </row>
    <row r="661" spans="1:9">
      <c r="A661" s="4"/>
      <c r="B661" s="4"/>
      <c r="C661" s="191" t="s">
        <v>47</v>
      </c>
      <c r="D661" s="191"/>
      <c r="E661" s="191"/>
      <c r="F661" s="52"/>
      <c r="G661" s="52"/>
      <c r="H661" s="52"/>
      <c r="I661" s="53"/>
    </row>
    <row r="662" spans="1:9">
      <c r="A662" s="4"/>
      <c r="B662" s="4"/>
      <c r="C662" s="192" t="s">
        <v>48</v>
      </c>
      <c r="D662" s="192"/>
      <c r="E662" s="192"/>
      <c r="F662" s="52"/>
      <c r="G662" s="52"/>
      <c r="H662" s="52"/>
      <c r="I662" s="53"/>
    </row>
    <row r="663" spans="1:9">
      <c r="A663" s="4"/>
      <c r="B663" s="4"/>
      <c r="C663" s="7"/>
      <c r="D663" s="53"/>
      <c r="E663" s="52"/>
      <c r="F663" s="52"/>
      <c r="G663" s="52"/>
      <c r="H663" s="52"/>
      <c r="I663" s="53"/>
    </row>
    <row r="664" spans="1:9">
      <c r="A664" s="4"/>
      <c r="B664" s="4"/>
      <c r="C664" s="7"/>
      <c r="D664" s="53"/>
      <c r="E664" s="52"/>
      <c r="F664" s="52"/>
      <c r="G664" s="52"/>
      <c r="H664" s="52"/>
      <c r="I664" s="53"/>
    </row>
    <row r="665" spans="1:9">
      <c r="A665" s="4"/>
      <c r="B665" s="4"/>
      <c r="C665" s="7"/>
      <c r="D665" s="53"/>
      <c r="E665" s="52"/>
      <c r="F665" s="52"/>
      <c r="G665" s="52"/>
      <c r="H665" s="52"/>
      <c r="I665" s="53"/>
    </row>
    <row r="666" spans="1:9">
      <c r="A666" s="4"/>
      <c r="B666" s="4"/>
      <c r="C666" s="193" t="str">
        <f>C65</f>
        <v>Yemmi,SE,M.T.Pd</v>
      </c>
      <c r="D666" s="193"/>
      <c r="E666" s="193"/>
      <c r="F666" s="52"/>
      <c r="G666" s="52"/>
      <c r="H666" s="52"/>
      <c r="I666" s="53"/>
    </row>
    <row r="674" spans="1:9">
      <c r="A674" s="4"/>
      <c r="B674" s="4"/>
      <c r="C674" s="138"/>
      <c r="D674" s="138"/>
      <c r="E674" s="138"/>
      <c r="F674" s="52"/>
      <c r="G674" s="52"/>
      <c r="H674" s="52"/>
      <c r="I674" s="53"/>
    </row>
    <row r="675" spans="1:9">
      <c r="A675" s="4"/>
      <c r="B675" s="4"/>
      <c r="C675" s="138"/>
      <c r="D675" s="138"/>
      <c r="E675" s="138"/>
      <c r="F675" s="52"/>
      <c r="G675" s="52"/>
      <c r="H675" s="52"/>
      <c r="I675" s="53"/>
    </row>
    <row r="683" spans="1:9">
      <c r="A683" s="192" t="str">
        <f>A83</f>
        <v>LAPORAN AKHIR SEMESTER</v>
      </c>
      <c r="B683" s="192"/>
      <c r="C683" s="192"/>
      <c r="D683" s="192"/>
      <c r="E683" s="192"/>
      <c r="F683" s="192"/>
      <c r="G683" s="192"/>
      <c r="H683" s="192"/>
      <c r="I683" s="192"/>
    </row>
    <row r="684" spans="1:9">
      <c r="A684" s="192" t="str">
        <f>A84</f>
        <v>SMP-IT KHAIRUNNAS BENGKULU</v>
      </c>
      <c r="B684" s="192"/>
      <c r="C684" s="192"/>
      <c r="D684" s="192"/>
      <c r="E684" s="192"/>
      <c r="F684" s="192"/>
      <c r="G684" s="192"/>
      <c r="H684" s="192"/>
      <c r="I684" s="192"/>
    </row>
    <row r="685" spans="1:9">
      <c r="A685" s="4"/>
      <c r="B685" s="4"/>
      <c r="C685" s="4"/>
      <c r="D685" s="5"/>
      <c r="E685" s="4"/>
      <c r="F685" s="4"/>
      <c r="G685" s="4"/>
      <c r="H685" s="4"/>
      <c r="I685" s="5"/>
    </row>
    <row r="686" spans="1:9">
      <c r="A686" s="144" t="s">
        <v>113</v>
      </c>
      <c r="B686" s="150">
        <f>('ENTRI DATA'!B15)</f>
        <v>0</v>
      </c>
      <c r="C686" s="4"/>
      <c r="D686" s="5"/>
      <c r="E686" s="7"/>
      <c r="F686" s="7" t="str">
        <f>F86</f>
        <v xml:space="preserve">    Kelas/ Semester   : VII/2 (DUA)</v>
      </c>
      <c r="G686" s="7"/>
      <c r="H686" s="7"/>
      <c r="I686" s="5"/>
    </row>
    <row r="687" spans="1:9">
      <c r="A687" s="7" t="s">
        <v>120</v>
      </c>
      <c r="B687" s="159">
        <f>('ENTRI DATA'!C15)</f>
        <v>0</v>
      </c>
      <c r="C687" s="7"/>
      <c r="D687" s="5"/>
      <c r="E687" s="4"/>
      <c r="F687" s="7" t="str">
        <f>F87</f>
        <v xml:space="preserve">    Tahun Pelajaran   : 2015/2016</v>
      </c>
      <c r="G687" s="7"/>
      <c r="H687" s="7"/>
      <c r="I687" s="5"/>
    </row>
    <row r="688" spans="1:9">
      <c r="A688" s="7"/>
      <c r="B688" s="7"/>
      <c r="C688" s="4"/>
      <c r="D688" s="5"/>
      <c r="E688" s="4"/>
      <c r="F688" s="4"/>
      <c r="G688" s="4"/>
      <c r="H688" s="4"/>
      <c r="I688" s="5"/>
    </row>
    <row r="689" spans="1:9">
      <c r="A689" s="8" t="s">
        <v>0</v>
      </c>
      <c r="B689" s="9" t="s">
        <v>1</v>
      </c>
      <c r="C689" s="10" t="s">
        <v>2</v>
      </c>
      <c r="D689" s="213" t="s">
        <v>3</v>
      </c>
      <c r="E689" s="214"/>
      <c r="F689" s="214"/>
      <c r="G689" s="214"/>
      <c r="H689" s="214"/>
      <c r="I689" s="9" t="s">
        <v>4</v>
      </c>
    </row>
    <row r="690" spans="1:9">
      <c r="A690" s="11"/>
      <c r="B690" s="12"/>
      <c r="C690" s="13" t="s">
        <v>5</v>
      </c>
      <c r="D690" s="215" t="s">
        <v>6</v>
      </c>
      <c r="E690" s="215"/>
      <c r="F690" s="215" t="s">
        <v>7</v>
      </c>
      <c r="G690" s="215"/>
      <c r="H690" s="13" t="s">
        <v>8</v>
      </c>
      <c r="I690" s="12"/>
    </row>
    <row r="691" spans="1:9">
      <c r="A691" s="15"/>
      <c r="B691" s="16"/>
      <c r="C691" s="17" t="s">
        <v>9</v>
      </c>
      <c r="D691" s="136" t="s">
        <v>10</v>
      </c>
      <c r="E691" s="136" t="s">
        <v>11</v>
      </c>
      <c r="F691" s="136" t="s">
        <v>10</v>
      </c>
      <c r="G691" s="136" t="s">
        <v>11</v>
      </c>
      <c r="H691" s="17"/>
      <c r="I691" s="16"/>
    </row>
    <row r="692" spans="1:9">
      <c r="A692" s="18">
        <v>1</v>
      </c>
      <c r="B692" s="19" t="s">
        <v>12</v>
      </c>
      <c r="C692" s="20">
        <v>75</v>
      </c>
      <c r="D692" s="21">
        <f>('ENTRI DATA'!D15)</f>
        <v>0</v>
      </c>
      <c r="E692" s="127" t="str">
        <f>[1]!terbilang(D692)</f>
        <v xml:space="preserve"> nol</v>
      </c>
      <c r="F692" s="21">
        <f>('ENTRI DATA'!E15)</f>
        <v>0</v>
      </c>
      <c r="G692" s="127" t="str">
        <f>[1]!terbilang(F692)</f>
        <v xml:space="preserve"> nol</v>
      </c>
      <c r="H692" s="21">
        <f>('ENTRI DATA'!F15)</f>
        <v>0</v>
      </c>
      <c r="I692" s="20" t="str">
        <f>IF(AND(D692&gt;=75,F692&gt;=75),"Tuntas","Belum Tuntas")</f>
        <v>Belum Tuntas</v>
      </c>
    </row>
    <row r="693" spans="1:9">
      <c r="A693" s="18">
        <v>2</v>
      </c>
      <c r="B693" s="19" t="s">
        <v>14</v>
      </c>
      <c r="C693" s="20">
        <v>75</v>
      </c>
      <c r="D693" s="21">
        <f>('ENTRI DATA'!G15)</f>
        <v>0</v>
      </c>
      <c r="E693" s="127" t="str">
        <f>[1]!terbilang(D693)</f>
        <v xml:space="preserve"> nol</v>
      </c>
      <c r="F693" s="21">
        <f>('ENTRI DATA'!H15)</f>
        <v>0</v>
      </c>
      <c r="G693" s="127" t="s">
        <v>52</v>
      </c>
      <c r="H693" s="21">
        <f>('ENTRI DATA'!I15)</f>
        <v>0</v>
      </c>
      <c r="I693" s="20" t="str">
        <f>IF(AND(D693&gt;=75,F693&gt;=75),"Tuntas","Belum Tuntas")</f>
        <v>Belum Tuntas</v>
      </c>
    </row>
    <row r="694" spans="1:9">
      <c r="A694" s="18">
        <v>3</v>
      </c>
      <c r="B694" s="19" t="s">
        <v>15</v>
      </c>
      <c r="C694" s="20">
        <v>75</v>
      </c>
      <c r="D694" s="21">
        <f>('ENTRI DATA'!J15)</f>
        <v>0</v>
      </c>
      <c r="E694" s="127" t="str">
        <f>[1]!terbilang(D694)</f>
        <v xml:space="preserve"> nol</v>
      </c>
      <c r="F694" s="21">
        <f>('ENTRI DATA'!K15)</f>
        <v>0</v>
      </c>
      <c r="G694" s="127" t="str">
        <f>[1]!terbilang(F694)</f>
        <v xml:space="preserve"> nol</v>
      </c>
      <c r="H694" s="21">
        <f>('ENTRI DATA'!L15)</f>
        <v>0</v>
      </c>
      <c r="I694" s="20" t="str">
        <f t="shared" ref="I694:I698" si="9">IF(AND(D694&gt;=75,F694&gt;=75),"Tuntas","Belum Tuntas")</f>
        <v>Belum Tuntas</v>
      </c>
    </row>
    <row r="695" spans="1:9">
      <c r="A695" s="18">
        <v>4</v>
      </c>
      <c r="B695" s="19" t="s">
        <v>17</v>
      </c>
      <c r="C695" s="20">
        <v>75</v>
      </c>
      <c r="D695" s="21">
        <f>('ENTRI DATA'!M15)</f>
        <v>0</v>
      </c>
      <c r="E695" s="127" t="str">
        <f>[1]!terbilang(D695)</f>
        <v xml:space="preserve"> nol</v>
      </c>
      <c r="F695" s="21">
        <f>('ENTRI DATA'!N15)</f>
        <v>0</v>
      </c>
      <c r="G695" s="127" t="str">
        <f>[1]!terbilang(F695)</f>
        <v xml:space="preserve"> nol</v>
      </c>
      <c r="H695" s="21">
        <f>('ENTRI DATA'!O15)</f>
        <v>0</v>
      </c>
      <c r="I695" s="20" t="str">
        <f t="shared" si="9"/>
        <v>Belum Tuntas</v>
      </c>
    </row>
    <row r="696" spans="1:9">
      <c r="A696" s="18">
        <v>5</v>
      </c>
      <c r="B696" s="19" t="s">
        <v>18</v>
      </c>
      <c r="C696" s="20">
        <v>75</v>
      </c>
      <c r="D696" s="21">
        <f>('ENTRI DATA'!P15)</f>
        <v>0</v>
      </c>
      <c r="E696" s="127" t="str">
        <f>[1]!terbilang(D696)</f>
        <v xml:space="preserve"> nol</v>
      </c>
      <c r="F696" s="21" t="s">
        <v>52</v>
      </c>
      <c r="G696" s="81" t="s">
        <v>52</v>
      </c>
      <c r="H696" s="21">
        <f>('ENTRI DATA'!Q15)</f>
        <v>0</v>
      </c>
      <c r="I696" s="20" t="str">
        <f t="shared" si="9"/>
        <v>Belum Tuntas</v>
      </c>
    </row>
    <row r="697" spans="1:9">
      <c r="A697" s="18">
        <v>6</v>
      </c>
      <c r="B697" s="19" t="s">
        <v>19</v>
      </c>
      <c r="C697" s="20">
        <v>75</v>
      </c>
      <c r="D697" s="21">
        <f>('ENTRI DATA'!R15)</f>
        <v>0</v>
      </c>
      <c r="E697" s="127" t="str">
        <f>[1]!terbilang(D697)</f>
        <v xml:space="preserve"> nol</v>
      </c>
      <c r="F697" s="21">
        <f>('ENTRI DATA'!S15)</f>
        <v>0</v>
      </c>
      <c r="G697" s="81" t="str">
        <f>[1]!terbilang(F697)</f>
        <v xml:space="preserve"> nol</v>
      </c>
      <c r="H697" s="21">
        <f>('ENTRI DATA'!T15)</f>
        <v>0</v>
      </c>
      <c r="I697" s="20" t="str">
        <f t="shared" si="9"/>
        <v>Belum Tuntas</v>
      </c>
    </row>
    <row r="698" spans="1:9">
      <c r="A698" s="18">
        <v>7</v>
      </c>
      <c r="B698" s="19" t="s">
        <v>20</v>
      </c>
      <c r="C698" s="20">
        <v>75</v>
      </c>
      <c r="D698" s="21">
        <f>('ENTRI DATA'!U15)</f>
        <v>0</v>
      </c>
      <c r="E698" s="127" t="str">
        <f>[1]!terbilang(D698)</f>
        <v xml:space="preserve"> nol</v>
      </c>
      <c r="F698" s="21" t="s">
        <v>52</v>
      </c>
      <c r="G698" s="81" t="s">
        <v>52</v>
      </c>
      <c r="H698" s="21">
        <f>('ENTRI DATA'!V15)</f>
        <v>0</v>
      </c>
      <c r="I698" s="20" t="str">
        <f t="shared" si="9"/>
        <v>Belum Tuntas</v>
      </c>
    </row>
    <row r="699" spans="1:9">
      <c r="A699" s="22">
        <v>8</v>
      </c>
      <c r="B699" s="85" t="s">
        <v>21</v>
      </c>
      <c r="C699" s="20">
        <v>75</v>
      </c>
      <c r="D699" s="120">
        <f>('ENTRI DATA'!W15)</f>
        <v>0</v>
      </c>
      <c r="E699" s="127" t="str">
        <f>[1]!terbilang(D699)</f>
        <v xml:space="preserve"> nol</v>
      </c>
      <c r="F699" s="120">
        <f>('ENTRI DATA'!X15)</f>
        <v>0</v>
      </c>
      <c r="G699" s="128" t="str">
        <f>[1]!terbilang(F699)</f>
        <v xml:space="preserve"> nol</v>
      </c>
      <c r="H699" s="120">
        <f>('ENTRI DATA'!Y15)</f>
        <v>0</v>
      </c>
      <c r="I699" s="20" t="str">
        <f>IF(AND(D699&gt;=75,F699&gt;=75),"Tuntas","Belum Tuntas")</f>
        <v>Belum Tuntas</v>
      </c>
    </row>
    <row r="700" spans="1:9">
      <c r="A700" s="207">
        <v>9</v>
      </c>
      <c r="B700" s="85" t="s">
        <v>60</v>
      </c>
      <c r="C700" s="207">
        <v>75</v>
      </c>
      <c r="D700" s="207">
        <f>('ENTRI DATA'!Z15)</f>
        <v>0</v>
      </c>
      <c r="E700" s="211" t="str">
        <f>[1]!terbilang(D700)</f>
        <v xml:space="preserve"> nol</v>
      </c>
      <c r="F700" s="207">
        <f>('ENTRI DATA'!AA15)</f>
        <v>0</v>
      </c>
      <c r="G700" s="211" t="str">
        <f>[1]!terbilang(F700)</f>
        <v xml:space="preserve"> nol</v>
      </c>
      <c r="H700" s="207">
        <f>('ENTRI DATA'!AB15)</f>
        <v>0</v>
      </c>
      <c r="I700" s="207" t="str">
        <f>IF(AND(D700&gt;=75,F700&gt;=75),"Tuntas","Belum Tuntas")</f>
        <v>Belum Tuntas</v>
      </c>
    </row>
    <row r="701" spans="1:9">
      <c r="A701" s="208"/>
      <c r="B701" s="86" t="s">
        <v>61</v>
      </c>
      <c r="C701" s="208"/>
      <c r="D701" s="208"/>
      <c r="E701" s="212"/>
      <c r="F701" s="208"/>
      <c r="G701" s="212"/>
      <c r="H701" s="208"/>
      <c r="I701" s="208"/>
    </row>
    <row r="702" spans="1:9">
      <c r="A702" s="22">
        <v>10</v>
      </c>
      <c r="B702" s="85" t="s">
        <v>111</v>
      </c>
      <c r="C702" s="207">
        <v>75</v>
      </c>
      <c r="D702" s="207">
        <f>('ENTRI DATA'!AC15)</f>
        <v>0</v>
      </c>
      <c r="E702" s="211" t="str">
        <f>[1]!terbilang(D702)</f>
        <v xml:space="preserve"> nol</v>
      </c>
      <c r="F702" s="207">
        <f>('ENTRI DATA'!AD15)</f>
        <v>0</v>
      </c>
      <c r="G702" s="211" t="str">
        <f>[1]!terbilang(F702)</f>
        <v xml:space="preserve"> nol</v>
      </c>
      <c r="H702" s="207">
        <f>('ENTRI DATA'!AE15)</f>
        <v>0</v>
      </c>
      <c r="I702" s="207" t="str">
        <f>IF(AND(D702&gt;=75,F702&gt;=75),"Tuntas","Belum Tuntas")</f>
        <v>Belum Tuntas</v>
      </c>
    </row>
    <row r="703" spans="1:9">
      <c r="A703" s="26"/>
      <c r="B703" s="86" t="s">
        <v>112</v>
      </c>
      <c r="C703" s="208"/>
      <c r="D703" s="208"/>
      <c r="E703" s="212"/>
      <c r="F703" s="208"/>
      <c r="G703" s="212"/>
      <c r="H703" s="208"/>
      <c r="I703" s="208"/>
    </row>
    <row r="704" spans="1:9">
      <c r="A704" s="142" t="s">
        <v>51</v>
      </c>
      <c r="B704" s="143"/>
      <c r="C704" s="67"/>
      <c r="D704" s="63"/>
      <c r="E704" s="143"/>
      <c r="F704" s="63"/>
      <c r="G704" s="143"/>
      <c r="H704" s="63"/>
      <c r="I704" s="28"/>
    </row>
    <row r="705" spans="1:9">
      <c r="A705" s="207">
        <v>11</v>
      </c>
      <c r="B705" s="209" t="s">
        <v>53</v>
      </c>
      <c r="C705" s="207">
        <v>75</v>
      </c>
      <c r="D705" s="207">
        <f>('ENTRI DATA'!AF15)</f>
        <v>0</v>
      </c>
      <c r="E705" s="211" t="str">
        <f>[1]!terbilang(D705)</f>
        <v xml:space="preserve"> nol</v>
      </c>
      <c r="F705" s="207">
        <f>('ENTRI DATA'!AG15)</f>
        <v>0</v>
      </c>
      <c r="G705" s="211" t="str">
        <f>[1]!terbilang(F705)</f>
        <v xml:space="preserve"> nol</v>
      </c>
      <c r="H705" s="207">
        <f>('ENTRI DATA'!AH15)</f>
        <v>0</v>
      </c>
      <c r="I705" s="207" t="str">
        <f>IF(AND(D705&gt;=75,F705&gt;=75),"Tuntas","Belum Tuntas")</f>
        <v>Belum Tuntas</v>
      </c>
    </row>
    <row r="706" spans="1:9">
      <c r="A706" s="208"/>
      <c r="B706" s="210"/>
      <c r="C706" s="208"/>
      <c r="D706" s="208"/>
      <c r="E706" s="212"/>
      <c r="F706" s="208"/>
      <c r="G706" s="212"/>
      <c r="H706" s="208"/>
      <c r="I706" s="208"/>
    </row>
    <row r="707" spans="1:9">
      <c r="A707" s="18">
        <v>12</v>
      </c>
      <c r="B707" s="27" t="s">
        <v>22</v>
      </c>
      <c r="C707" s="20">
        <v>75</v>
      </c>
      <c r="D707" s="21">
        <f>('ENTRI DATA'!AI15)</f>
        <v>0</v>
      </c>
      <c r="E707" s="81" t="str">
        <f>[1]!terbilang(D707)</f>
        <v xml:space="preserve"> nol</v>
      </c>
      <c r="F707" s="21">
        <f>('ENTRI DATA'!AJ15)</f>
        <v>0</v>
      </c>
      <c r="G707" s="81" t="str">
        <f>[1]!terbilang(F707)</f>
        <v xml:space="preserve"> nol</v>
      </c>
      <c r="H707" s="21">
        <f>('ENTRI DATA'!AK15)</f>
        <v>0</v>
      </c>
      <c r="I707" s="134" t="str">
        <f>IF(AND(D707&gt;=75,F707&gt;=75),"Tuntas","Belum Tuntas")</f>
        <v>Belum Tuntas</v>
      </c>
    </row>
    <row r="708" spans="1:9">
      <c r="A708" s="18">
        <v>13</v>
      </c>
      <c r="B708" s="27" t="s">
        <v>23</v>
      </c>
      <c r="C708" s="20">
        <v>75</v>
      </c>
      <c r="D708" s="21">
        <f>('ENTRI DATA'!AL15)</f>
        <v>0</v>
      </c>
      <c r="E708" s="81" t="str">
        <f>[1]!terbilang(D708)</f>
        <v xml:space="preserve"> nol</v>
      </c>
      <c r="F708" s="21">
        <f>('ENTRI DATA'!AM15)</f>
        <v>0</v>
      </c>
      <c r="G708" s="81" t="str">
        <f>[1]!terbilang(F708)</f>
        <v xml:space="preserve"> nol</v>
      </c>
      <c r="H708" s="21">
        <f>('ENTRI DATA'!AN15)</f>
        <v>0</v>
      </c>
      <c r="I708" s="134" t="str">
        <f>IF(AND(D708&gt;=75,F708&gt;=75),"Tuntas","Belum Tuntas")</f>
        <v>Belum Tuntas</v>
      </c>
    </row>
    <row r="709" spans="1:9">
      <c r="A709" s="18">
        <v>14</v>
      </c>
      <c r="B709" s="27" t="s">
        <v>24</v>
      </c>
      <c r="C709" s="20">
        <v>75</v>
      </c>
      <c r="D709" s="21">
        <f>('ENTRI DATA'!AO15)</f>
        <v>0</v>
      </c>
      <c r="E709" s="81" t="str">
        <f>[1]!terbilang(D709)</f>
        <v xml:space="preserve"> nol</v>
      </c>
      <c r="F709" s="21">
        <f>('ENTRI DATA'!AP15)</f>
        <v>0</v>
      </c>
      <c r="G709" s="127" t="str">
        <f>[1]!terbilang(F709)</f>
        <v xml:space="preserve"> nol</v>
      </c>
      <c r="H709" s="21">
        <f>('ENTRI DATA'!AQ15)</f>
        <v>0</v>
      </c>
      <c r="I709" s="134" t="str">
        <f>IF(AND(D709&gt;=75,F709&gt;=75),"Tuntas","Belum Tuntas")</f>
        <v>Belum Tuntas</v>
      </c>
    </row>
    <row r="710" spans="1:9">
      <c r="A710" s="198" t="s">
        <v>25</v>
      </c>
      <c r="B710" s="199"/>
      <c r="C710" s="200"/>
      <c r="D710" s="21">
        <f>SUM(D692:D709)</f>
        <v>0</v>
      </c>
      <c r="E710" s="19"/>
      <c r="F710" s="21">
        <f>SUM(F692:F709)</f>
        <v>0</v>
      </c>
      <c r="G710" s="19"/>
      <c r="H710" s="21"/>
      <c r="I710" s="21"/>
    </row>
    <row r="711" spans="1:9">
      <c r="A711" s="201" t="s">
        <v>26</v>
      </c>
      <c r="B711" s="202"/>
      <c r="C711" s="203"/>
      <c r="D711" s="90">
        <f>ROUND(AVERAGE(D692:D709),0)</f>
        <v>0</v>
      </c>
      <c r="E711" s="31" t="str">
        <f>[1]!terbilang(D711)</f>
        <v xml:space="preserve"> nol</v>
      </c>
      <c r="F711" s="89">
        <f>ROUND(AVERAGE(F692:F709),0)</f>
        <v>0</v>
      </c>
      <c r="G711" s="93" t="str">
        <f>[1]!terbilang(F711)</f>
        <v xml:space="preserve"> nol</v>
      </c>
      <c r="H711" s="120"/>
      <c r="I711" s="120"/>
    </row>
    <row r="712" spans="1:9">
      <c r="A712" s="201" t="s">
        <v>27</v>
      </c>
      <c r="B712" s="202"/>
      <c r="C712" s="203"/>
      <c r="D712" s="65">
        <f>peringkat!D81</f>
        <v>0</v>
      </c>
      <c r="E712" s="66" t="str">
        <f>[1]!terbilang(D712)</f>
        <v xml:space="preserve"> nol</v>
      </c>
      <c r="F712" s="32"/>
      <c r="G712" s="32"/>
      <c r="H712" s="33"/>
      <c r="I712" s="50"/>
    </row>
    <row r="713" spans="1:9">
      <c r="A713" s="194" t="s">
        <v>28</v>
      </c>
      <c r="B713" s="194"/>
      <c r="C713" s="34"/>
      <c r="D713" s="35"/>
      <c r="E713" s="34"/>
      <c r="F713" s="34"/>
      <c r="G713" s="34"/>
      <c r="H713" s="34"/>
      <c r="I713" s="35"/>
    </row>
    <row r="714" spans="1:9">
      <c r="A714" s="36" t="s">
        <v>0</v>
      </c>
      <c r="B714" s="204" t="s">
        <v>29</v>
      </c>
      <c r="C714" s="205"/>
      <c r="D714" s="206"/>
      <c r="E714" s="204" t="s">
        <v>4</v>
      </c>
      <c r="F714" s="205"/>
      <c r="G714" s="205"/>
      <c r="H714" s="205"/>
      <c r="I714" s="206"/>
    </row>
    <row r="715" spans="1:9">
      <c r="A715" s="37">
        <v>1</v>
      </c>
      <c r="B715" s="38" t="s">
        <v>30</v>
      </c>
      <c r="C715" s="39"/>
      <c r="D715" s="40"/>
      <c r="E715" s="188" t="s">
        <v>52</v>
      </c>
      <c r="F715" s="189"/>
      <c r="G715" s="189"/>
      <c r="H715" s="189"/>
      <c r="I715" s="190"/>
    </row>
    <row r="716" spans="1:9">
      <c r="A716" s="37">
        <v>2</v>
      </c>
      <c r="B716" s="42" t="s">
        <v>31</v>
      </c>
      <c r="C716" s="43"/>
      <c r="D716" s="141"/>
      <c r="E716" s="188" t="s">
        <v>52</v>
      </c>
      <c r="F716" s="189"/>
      <c r="G716" s="189"/>
      <c r="H716" s="189"/>
      <c r="I716" s="190"/>
    </row>
    <row r="717" spans="1:9">
      <c r="A717" s="37">
        <v>3</v>
      </c>
      <c r="B717" s="45" t="s">
        <v>32</v>
      </c>
      <c r="C717" s="46"/>
      <c r="D717" s="47"/>
      <c r="E717" s="188">
        <v>1</v>
      </c>
      <c r="F717" s="189"/>
      <c r="G717" s="189"/>
      <c r="H717" s="189"/>
      <c r="I717" s="190"/>
    </row>
    <row r="718" spans="1:9">
      <c r="A718" s="194" t="s">
        <v>33</v>
      </c>
      <c r="B718" s="194"/>
      <c r="C718" s="34"/>
      <c r="D718" s="35"/>
      <c r="E718" s="34"/>
      <c r="F718" s="34"/>
      <c r="G718" s="34"/>
      <c r="H718" s="34"/>
      <c r="I718" s="35"/>
    </row>
    <row r="719" spans="1:9">
      <c r="A719" s="55" t="s">
        <v>0</v>
      </c>
      <c r="B719" s="195" t="s">
        <v>34</v>
      </c>
      <c r="C719" s="196"/>
      <c r="D719" s="196"/>
      <c r="E719" s="197"/>
      <c r="F719" s="195" t="s">
        <v>4</v>
      </c>
      <c r="G719" s="196"/>
      <c r="H719" s="196"/>
      <c r="I719" s="197"/>
    </row>
    <row r="720" spans="1:9">
      <c r="A720" s="37">
        <v>1</v>
      </c>
      <c r="B720" s="56" t="s">
        <v>35</v>
      </c>
      <c r="C720" s="60"/>
      <c r="D720" s="59"/>
      <c r="E720" s="57"/>
      <c r="F720" s="188" t="s">
        <v>13</v>
      </c>
      <c r="G720" s="189"/>
      <c r="H720" s="189"/>
      <c r="I720" s="190"/>
    </row>
    <row r="721" spans="1:9">
      <c r="A721" s="37">
        <v>2</v>
      </c>
      <c r="B721" s="42" t="s">
        <v>36</v>
      </c>
      <c r="C721" s="43"/>
      <c r="D721" s="140"/>
      <c r="E721" s="58"/>
      <c r="F721" s="188" t="s">
        <v>16</v>
      </c>
      <c r="G721" s="189"/>
      <c r="H721" s="189"/>
      <c r="I721" s="190"/>
    </row>
    <row r="722" spans="1:9">
      <c r="A722" s="37">
        <v>3</v>
      </c>
      <c r="B722" s="56" t="s">
        <v>37</v>
      </c>
      <c r="C722" s="60"/>
      <c r="D722" s="59"/>
      <c r="E722" s="57"/>
      <c r="F722" s="188" t="s">
        <v>13</v>
      </c>
      <c r="G722" s="189"/>
      <c r="H722" s="189"/>
      <c r="I722" s="190"/>
    </row>
    <row r="723" spans="1:9">
      <c r="A723" s="37">
        <v>4</v>
      </c>
      <c r="B723" s="42" t="s">
        <v>38</v>
      </c>
      <c r="C723" s="43"/>
      <c r="D723" s="140"/>
      <c r="E723" s="58"/>
      <c r="F723" s="188" t="s">
        <v>16</v>
      </c>
      <c r="G723" s="189"/>
      <c r="H723" s="189"/>
      <c r="I723" s="190"/>
    </row>
    <row r="724" spans="1:9">
      <c r="A724" s="37">
        <v>5</v>
      </c>
      <c r="B724" s="56" t="s">
        <v>39</v>
      </c>
      <c r="C724" s="60"/>
      <c r="D724" s="59"/>
      <c r="E724" s="57"/>
      <c r="F724" s="188" t="s">
        <v>16</v>
      </c>
      <c r="G724" s="189"/>
      <c r="H724" s="189"/>
      <c r="I724" s="190"/>
    </row>
    <row r="725" spans="1:9">
      <c r="A725" s="37">
        <v>6</v>
      </c>
      <c r="B725" s="42" t="s">
        <v>40</v>
      </c>
      <c r="C725" s="43"/>
      <c r="D725" s="140"/>
      <c r="E725" s="58"/>
      <c r="F725" s="188" t="s">
        <v>16</v>
      </c>
      <c r="G725" s="189"/>
      <c r="H725" s="189"/>
      <c r="I725" s="190"/>
    </row>
    <row r="726" spans="1:9">
      <c r="A726" s="37">
        <v>7</v>
      </c>
      <c r="B726" s="56" t="s">
        <v>41</v>
      </c>
      <c r="C726" s="60"/>
      <c r="D726" s="59"/>
      <c r="E726" s="57"/>
      <c r="F726" s="188" t="s">
        <v>16</v>
      </c>
      <c r="G726" s="189"/>
      <c r="H726" s="189"/>
      <c r="I726" s="190"/>
    </row>
    <row r="727" spans="1:9">
      <c r="A727" s="37">
        <v>8</v>
      </c>
      <c r="B727" s="42" t="s">
        <v>42</v>
      </c>
      <c r="C727" s="43"/>
      <c r="D727" s="140"/>
      <c r="E727" s="58"/>
      <c r="F727" s="188" t="s">
        <v>16</v>
      </c>
      <c r="G727" s="189"/>
      <c r="H727" s="189"/>
      <c r="I727" s="190"/>
    </row>
    <row r="728" spans="1:9">
      <c r="A728" s="54"/>
      <c r="B728" s="54"/>
      <c r="C728" s="54"/>
      <c r="D728" s="137"/>
      <c r="E728" s="54"/>
      <c r="F728" s="54"/>
      <c r="G728" s="54"/>
      <c r="H728" s="54"/>
    </row>
    <row r="729" spans="1:9">
      <c r="A729" s="7"/>
      <c r="B729" s="7"/>
      <c r="C729" s="7"/>
      <c r="D729" s="135"/>
      <c r="E729" s="7"/>
      <c r="G729" s="7" t="str">
        <f>G129</f>
        <v>Bengkulu, 18 Juni 2016</v>
      </c>
      <c r="H729" s="7"/>
      <c r="I729" s="53"/>
    </row>
    <row r="730" spans="1:9">
      <c r="A730" s="7" t="s">
        <v>43</v>
      </c>
      <c r="B730" s="7"/>
      <c r="D730" s="1"/>
      <c r="G730" s="7" t="s">
        <v>44</v>
      </c>
      <c r="H730" s="135"/>
      <c r="I730" s="7"/>
    </row>
    <row r="731" spans="1:9">
      <c r="A731" s="7" t="s">
        <v>45</v>
      </c>
      <c r="B731" s="7"/>
      <c r="D731" s="1"/>
      <c r="G731" s="7"/>
      <c r="H731" s="135"/>
      <c r="I731" s="7"/>
    </row>
    <row r="732" spans="1:9">
      <c r="A732" s="7"/>
      <c r="B732" s="7"/>
      <c r="D732" s="1"/>
      <c r="G732" s="7"/>
      <c r="H732" s="135"/>
      <c r="I732" s="7"/>
    </row>
    <row r="733" spans="1:9">
      <c r="A733" s="7"/>
      <c r="B733" s="7"/>
      <c r="D733" s="1"/>
      <c r="G733" s="7"/>
      <c r="H733" s="135"/>
      <c r="I733" s="7"/>
    </row>
    <row r="734" spans="1:9">
      <c r="A734" s="7" t="s">
        <v>46</v>
      </c>
      <c r="B734" s="7"/>
      <c r="D734" s="1"/>
      <c r="G734" s="144" t="str">
        <f>G59</f>
        <v>Anas Firdaus</v>
      </c>
      <c r="H734" s="138"/>
      <c r="I734" s="144"/>
    </row>
    <row r="735" spans="1:9">
      <c r="A735" s="4"/>
      <c r="B735" s="4"/>
      <c r="C735" s="52"/>
      <c r="D735" s="53"/>
      <c r="E735" s="52"/>
      <c r="F735" s="52"/>
      <c r="G735" s="52"/>
      <c r="H735" s="52"/>
      <c r="I735" s="53"/>
    </row>
    <row r="736" spans="1:9">
      <c r="A736" s="4"/>
      <c r="B736" s="4"/>
      <c r="C736" s="191" t="s">
        <v>47</v>
      </c>
      <c r="D736" s="191"/>
      <c r="E736" s="191"/>
      <c r="F736" s="52"/>
      <c r="G736" s="52"/>
      <c r="H736" s="52"/>
      <c r="I736" s="53"/>
    </row>
    <row r="737" spans="1:9">
      <c r="A737" s="4"/>
      <c r="B737" s="4"/>
      <c r="C737" s="192" t="s">
        <v>48</v>
      </c>
      <c r="D737" s="192"/>
      <c r="E737" s="192"/>
      <c r="F737" s="52"/>
      <c r="G737" s="52"/>
      <c r="H737" s="52"/>
      <c r="I737" s="53"/>
    </row>
    <row r="738" spans="1:9">
      <c r="A738" s="4"/>
      <c r="B738" s="4"/>
      <c r="C738" s="7"/>
      <c r="D738" s="53"/>
      <c r="E738" s="52"/>
      <c r="F738" s="52"/>
      <c r="G738" s="52"/>
      <c r="H738" s="52"/>
      <c r="I738" s="53"/>
    </row>
    <row r="739" spans="1:9">
      <c r="A739" s="4"/>
      <c r="B739" s="4"/>
      <c r="C739" s="7"/>
      <c r="D739" s="53"/>
      <c r="E739" s="52"/>
      <c r="F739" s="52"/>
      <c r="G739" s="52"/>
      <c r="H739" s="52"/>
      <c r="I739" s="53"/>
    </row>
    <row r="740" spans="1:9">
      <c r="A740" s="4"/>
      <c r="B740" s="4"/>
      <c r="C740" s="7"/>
      <c r="D740" s="53"/>
      <c r="E740" s="52"/>
      <c r="F740" s="52"/>
      <c r="G740" s="52"/>
      <c r="H740" s="52"/>
      <c r="I740" s="53"/>
    </row>
    <row r="741" spans="1:9">
      <c r="A741" s="4"/>
      <c r="B741" s="4"/>
      <c r="C741" s="193" t="str">
        <f>C140</f>
        <v>Yemmi,SE,M.T.Pd</v>
      </c>
      <c r="D741" s="193"/>
      <c r="E741" s="193"/>
      <c r="F741" s="52"/>
      <c r="G741" s="52"/>
      <c r="H741" s="52"/>
      <c r="I741" s="53"/>
    </row>
    <row r="758" spans="1:9">
      <c r="A758" s="192" t="str">
        <f>A158</f>
        <v>LAPORAN AKHIR SEMESTER</v>
      </c>
      <c r="B758" s="192"/>
      <c r="C758" s="192"/>
      <c r="D758" s="192"/>
      <c r="E758" s="192"/>
      <c r="F758" s="192"/>
      <c r="G758" s="192"/>
      <c r="H758" s="192"/>
      <c r="I758" s="192"/>
    </row>
    <row r="759" spans="1:9">
      <c r="A759" s="192" t="str">
        <f>A159</f>
        <v>SMP-IT KHAIRUNNAS BENGKULU</v>
      </c>
      <c r="B759" s="192"/>
      <c r="C759" s="192"/>
      <c r="D759" s="192"/>
      <c r="E759" s="192"/>
      <c r="F759" s="192"/>
      <c r="G759" s="192"/>
      <c r="H759" s="192"/>
      <c r="I759" s="192"/>
    </row>
    <row r="760" spans="1:9">
      <c r="A760" s="4"/>
      <c r="B760" s="4"/>
      <c r="C760" s="4"/>
      <c r="D760" s="5"/>
      <c r="E760" s="4"/>
      <c r="F760" s="4"/>
      <c r="G760" s="4"/>
      <c r="H760" s="4"/>
      <c r="I760" s="5"/>
    </row>
    <row r="761" spans="1:9">
      <c r="A761" s="150" t="s">
        <v>113</v>
      </c>
      <c r="B761" s="150">
        <f>('ENTRI DATA'!B16)</f>
        <v>0</v>
      </c>
      <c r="C761" s="4"/>
      <c r="D761" s="5"/>
      <c r="E761" s="7"/>
      <c r="F761" s="7" t="str">
        <f>F161</f>
        <v xml:space="preserve">    Kelas/ Semester   : VII/2 (DUA)</v>
      </c>
      <c r="G761" s="7"/>
      <c r="H761" s="7"/>
      <c r="I761" s="5"/>
    </row>
    <row r="762" spans="1:9">
      <c r="A762" s="139" t="s">
        <v>120</v>
      </c>
      <c r="B762" s="159">
        <f>('ENTRI DATA'!C16)</f>
        <v>0</v>
      </c>
      <c r="C762" s="7"/>
      <c r="D762" s="5"/>
      <c r="E762" s="4"/>
      <c r="F762" s="7" t="str">
        <f>F162</f>
        <v xml:space="preserve">    Tahun Pelajaran   : 2015/2016</v>
      </c>
      <c r="G762" s="7"/>
      <c r="H762" s="7"/>
      <c r="I762" s="5"/>
    </row>
    <row r="763" spans="1:9">
      <c r="A763" s="7"/>
      <c r="B763" s="7"/>
      <c r="C763" s="4"/>
      <c r="D763" s="5"/>
      <c r="E763" s="4"/>
      <c r="F763" s="4"/>
      <c r="G763" s="4"/>
      <c r="H763" s="4"/>
      <c r="I763" s="5"/>
    </row>
    <row r="764" spans="1:9">
      <c r="A764" s="8" t="s">
        <v>0</v>
      </c>
      <c r="B764" s="9" t="s">
        <v>1</v>
      </c>
      <c r="C764" s="10" t="s">
        <v>2</v>
      </c>
      <c r="D764" s="213" t="s">
        <v>3</v>
      </c>
      <c r="E764" s="214"/>
      <c r="F764" s="214"/>
      <c r="G764" s="214"/>
      <c r="H764" s="214"/>
      <c r="I764" s="9" t="s">
        <v>4</v>
      </c>
    </row>
    <row r="765" spans="1:9">
      <c r="A765" s="11"/>
      <c r="B765" s="12"/>
      <c r="C765" s="13" t="s">
        <v>5</v>
      </c>
      <c r="D765" s="215" t="s">
        <v>6</v>
      </c>
      <c r="E765" s="215"/>
      <c r="F765" s="215" t="s">
        <v>7</v>
      </c>
      <c r="G765" s="215"/>
      <c r="H765" s="13" t="s">
        <v>8</v>
      </c>
      <c r="I765" s="12"/>
    </row>
    <row r="766" spans="1:9">
      <c r="A766" s="15"/>
      <c r="B766" s="16"/>
      <c r="C766" s="17" t="s">
        <v>9</v>
      </c>
      <c r="D766" s="136" t="s">
        <v>10</v>
      </c>
      <c r="E766" s="136" t="s">
        <v>11</v>
      </c>
      <c r="F766" s="136" t="s">
        <v>10</v>
      </c>
      <c r="G766" s="136" t="s">
        <v>11</v>
      </c>
      <c r="H766" s="17"/>
      <c r="I766" s="16"/>
    </row>
    <row r="767" spans="1:9">
      <c r="A767" s="18">
        <v>1</v>
      </c>
      <c r="B767" s="19" t="s">
        <v>12</v>
      </c>
      <c r="C767" s="20">
        <v>75</v>
      </c>
      <c r="D767" s="21" t="str">
        <f>('ENTRI DATA'!D16)</f>
        <v>-</v>
      </c>
      <c r="E767" s="127" t="e">
        <f>[1]!terbilang(D767)</f>
        <v>#VALUE!</v>
      </c>
      <c r="F767" s="21" t="str">
        <f>('ENTRI DATA'!E16)</f>
        <v>-</v>
      </c>
      <c r="G767" s="127" t="e">
        <f>[1]!terbilang(F767)</f>
        <v>#VALUE!</v>
      </c>
      <c r="H767" s="21">
        <f>('ENTRI DATA'!F90)</f>
        <v>0</v>
      </c>
      <c r="I767" s="20" t="str">
        <f>IF(AND(D767&gt;=75,F767&gt;=75),"Tuntas","Belum Tuntas")</f>
        <v>Tuntas</v>
      </c>
    </row>
    <row r="768" spans="1:9">
      <c r="A768" s="18">
        <v>2</v>
      </c>
      <c r="B768" s="19" t="s">
        <v>14</v>
      </c>
      <c r="C768" s="20">
        <v>75</v>
      </c>
      <c r="D768" s="21" t="str">
        <f>('ENTRI DATA'!G16)</f>
        <v>-</v>
      </c>
      <c r="E768" s="127" t="e">
        <f>[1]!terbilang(D768)</f>
        <v>#VALUE!</v>
      </c>
      <c r="F768" s="21" t="str">
        <f>('ENTRI DATA'!H16)</f>
        <v>-</v>
      </c>
      <c r="G768" s="127" t="s">
        <v>52</v>
      </c>
      <c r="H768" s="21">
        <f>('ENTRI DATA'!I90)</f>
        <v>0</v>
      </c>
      <c r="I768" s="20" t="str">
        <f>IF(AND(D768&gt;=75,F768&gt;=75),"Tuntas","Belum Tuntas")</f>
        <v>Tuntas</v>
      </c>
    </row>
    <row r="769" spans="1:9">
      <c r="A769" s="18">
        <v>3</v>
      </c>
      <c r="B769" s="19" t="s">
        <v>15</v>
      </c>
      <c r="C769" s="20">
        <v>75</v>
      </c>
      <c r="D769" s="21" t="str">
        <f>('ENTRI DATA'!J16)</f>
        <v>-</v>
      </c>
      <c r="E769" s="127" t="e">
        <f>[1]!terbilang(D769)</f>
        <v>#VALUE!</v>
      </c>
      <c r="F769" s="21" t="str">
        <f>('ENTRI DATA'!K16)</f>
        <v>-</v>
      </c>
      <c r="G769" s="127" t="e">
        <f>[1]!terbilang(F769)</f>
        <v>#VALUE!</v>
      </c>
      <c r="H769" s="21">
        <f>('ENTRI DATA'!L90)</f>
        <v>0</v>
      </c>
      <c r="I769" s="20" t="str">
        <f t="shared" ref="I769:I773" si="10">IF(AND(D769&gt;=75,F769&gt;=75),"Tuntas","Belum Tuntas")</f>
        <v>Tuntas</v>
      </c>
    </row>
    <row r="770" spans="1:9">
      <c r="A770" s="18">
        <v>4</v>
      </c>
      <c r="B770" s="19" t="s">
        <v>17</v>
      </c>
      <c r="C770" s="20">
        <v>75</v>
      </c>
      <c r="D770" s="21" t="str">
        <f>('ENTRI DATA'!M16)</f>
        <v>-</v>
      </c>
      <c r="E770" s="127" t="e">
        <f>[1]!terbilang(D770)</f>
        <v>#VALUE!</v>
      </c>
      <c r="F770" s="21" t="str">
        <f>('ENTRI DATA'!N16)</f>
        <v>-</v>
      </c>
      <c r="G770" s="127" t="e">
        <f>[1]!terbilang(F770)</f>
        <v>#VALUE!</v>
      </c>
      <c r="H770" s="21">
        <f>('ENTRI DATA'!O90)</f>
        <v>0</v>
      </c>
      <c r="I770" s="20" t="str">
        <f t="shared" si="10"/>
        <v>Tuntas</v>
      </c>
    </row>
    <row r="771" spans="1:9">
      <c r="A771" s="18">
        <v>5</v>
      </c>
      <c r="B771" s="19" t="s">
        <v>18</v>
      </c>
      <c r="C771" s="20">
        <v>75</v>
      </c>
      <c r="D771" s="21" t="str">
        <f>('ENTRI DATA'!P16)</f>
        <v>-</v>
      </c>
      <c r="E771" s="127" t="e">
        <f>[1]!terbilang(D771)</f>
        <v>#VALUE!</v>
      </c>
      <c r="F771" s="21" t="s">
        <v>52</v>
      </c>
      <c r="G771" s="81" t="s">
        <v>52</v>
      </c>
      <c r="H771" s="21">
        <f>('ENTRI DATA'!Q90)</f>
        <v>0</v>
      </c>
      <c r="I771" s="20" t="str">
        <f t="shared" si="10"/>
        <v>Tuntas</v>
      </c>
    </row>
    <row r="772" spans="1:9">
      <c r="A772" s="18">
        <v>6</v>
      </c>
      <c r="B772" s="19" t="s">
        <v>19</v>
      </c>
      <c r="C772" s="20">
        <v>75</v>
      </c>
      <c r="D772" s="21" t="str">
        <f>('ENTRI DATA'!R16)</f>
        <v>-</v>
      </c>
      <c r="E772" s="127" t="e">
        <f>[1]!terbilang(D772)</f>
        <v>#VALUE!</v>
      </c>
      <c r="F772" s="21" t="str">
        <f>('ENTRI DATA'!S16)</f>
        <v>-</v>
      </c>
      <c r="G772" s="81" t="e">
        <f>[1]!terbilang(F772)</f>
        <v>#VALUE!</v>
      </c>
      <c r="H772" s="21">
        <f>('ENTRI DATA'!T90)</f>
        <v>0</v>
      </c>
      <c r="I772" s="20" t="str">
        <f t="shared" si="10"/>
        <v>Tuntas</v>
      </c>
    </row>
    <row r="773" spans="1:9">
      <c r="A773" s="18">
        <v>7</v>
      </c>
      <c r="B773" s="19" t="s">
        <v>20</v>
      </c>
      <c r="C773" s="20">
        <v>75</v>
      </c>
      <c r="D773" s="21" t="str">
        <f>('ENTRI DATA'!U16)</f>
        <v>-</v>
      </c>
      <c r="E773" s="127" t="e">
        <f>[1]!terbilang(D773)</f>
        <v>#VALUE!</v>
      </c>
      <c r="F773" s="21" t="s">
        <v>52</v>
      </c>
      <c r="G773" s="81" t="s">
        <v>52</v>
      </c>
      <c r="H773" s="21">
        <f>('ENTRI DATA'!V90)</f>
        <v>0</v>
      </c>
      <c r="I773" s="20" t="str">
        <f t="shared" si="10"/>
        <v>Tuntas</v>
      </c>
    </row>
    <row r="774" spans="1:9">
      <c r="A774" s="22">
        <v>8</v>
      </c>
      <c r="B774" s="85" t="s">
        <v>21</v>
      </c>
      <c r="C774" s="20">
        <v>75</v>
      </c>
      <c r="D774" s="120" t="str">
        <f>('ENTRI DATA'!W16)</f>
        <v>-</v>
      </c>
      <c r="E774" s="127" t="e">
        <f>[1]!terbilang(D774)</f>
        <v>#VALUE!</v>
      </c>
      <c r="F774" s="120" t="str">
        <f>('ENTRI DATA'!X16)</f>
        <v>-</v>
      </c>
      <c r="G774" s="128" t="e">
        <f>[1]!terbilang(F774)</f>
        <v>#VALUE!</v>
      </c>
      <c r="H774" s="120">
        <f>('ENTRI DATA'!Y90)</f>
        <v>0</v>
      </c>
      <c r="I774" s="20" t="str">
        <f>IF(AND(D774&gt;=75,F774&gt;=75),"Tuntas","Belum Tuntas")</f>
        <v>Tuntas</v>
      </c>
    </row>
    <row r="775" spans="1:9">
      <c r="A775" s="207">
        <v>9</v>
      </c>
      <c r="B775" s="85" t="s">
        <v>60</v>
      </c>
      <c r="C775" s="207">
        <v>75</v>
      </c>
      <c r="D775" s="207" t="str">
        <f>('ENTRI DATA'!Z16)</f>
        <v>-</v>
      </c>
      <c r="E775" s="211" t="e">
        <f>[1]!terbilang(D775)</f>
        <v>#VALUE!</v>
      </c>
      <c r="F775" s="207" t="str">
        <f>('ENTRI DATA'!AA16)</f>
        <v>-</v>
      </c>
      <c r="G775" s="211" t="e">
        <f>[1]!terbilang(F775)</f>
        <v>#VALUE!</v>
      </c>
      <c r="H775" s="207">
        <f>('ENTRI DATA'!AB90)</f>
        <v>0</v>
      </c>
      <c r="I775" s="207" t="str">
        <f>IF(AND(D775&gt;=75,F775&gt;=75),"Tuntas","Belum Tuntas")</f>
        <v>Tuntas</v>
      </c>
    </row>
    <row r="776" spans="1:9">
      <c r="A776" s="208"/>
      <c r="B776" s="86" t="s">
        <v>61</v>
      </c>
      <c r="C776" s="208"/>
      <c r="D776" s="208"/>
      <c r="E776" s="212"/>
      <c r="F776" s="208"/>
      <c r="G776" s="212"/>
      <c r="H776" s="208"/>
      <c r="I776" s="208"/>
    </row>
    <row r="777" spans="1:9">
      <c r="A777" s="22">
        <v>10</v>
      </c>
      <c r="B777" s="85" t="s">
        <v>111</v>
      </c>
      <c r="C777" s="207">
        <v>75</v>
      </c>
      <c r="D777" s="207" t="str">
        <f>('ENTRI DATA'!AC16)</f>
        <v>-</v>
      </c>
      <c r="E777" s="211" t="e">
        <f>[1]!terbilang(D777)</f>
        <v>#VALUE!</v>
      </c>
      <c r="F777" s="207" t="str">
        <f>('ENTRI DATA'!AD16)</f>
        <v>-</v>
      </c>
      <c r="G777" s="211" t="e">
        <f>[1]!terbilang(F777)</f>
        <v>#VALUE!</v>
      </c>
      <c r="H777" s="207">
        <f>('ENTRI DATA'!AE90)</f>
        <v>0</v>
      </c>
      <c r="I777" s="207" t="str">
        <f>IF(AND(D777&gt;=75,F777&gt;=75),"Tuntas","Belum Tuntas")</f>
        <v>Tuntas</v>
      </c>
    </row>
    <row r="778" spans="1:9">
      <c r="A778" s="26"/>
      <c r="B778" s="86" t="s">
        <v>112</v>
      </c>
      <c r="C778" s="208"/>
      <c r="D778" s="208"/>
      <c r="E778" s="212"/>
      <c r="F778" s="208"/>
      <c r="G778" s="212"/>
      <c r="H778" s="208"/>
      <c r="I778" s="208"/>
    </row>
    <row r="779" spans="1:9">
      <c r="A779" s="142" t="s">
        <v>51</v>
      </c>
      <c r="B779" s="143"/>
      <c r="C779" s="67"/>
      <c r="D779" s="63"/>
      <c r="E779" s="143"/>
      <c r="F779" s="63"/>
      <c r="G779" s="143"/>
      <c r="H779" s="63"/>
      <c r="I779" s="28"/>
    </row>
    <row r="780" spans="1:9">
      <c r="A780" s="207">
        <v>11</v>
      </c>
      <c r="B780" s="209" t="s">
        <v>53</v>
      </c>
      <c r="C780" s="207">
        <v>75</v>
      </c>
      <c r="D780" s="207" t="str">
        <f>('ENTRI DATA'!AF16)</f>
        <v>-</v>
      </c>
      <c r="E780" s="211" t="e">
        <f>[1]!terbilang(D780)</f>
        <v>#VALUE!</v>
      </c>
      <c r="F780" s="207" t="str">
        <f>('ENTRI DATA'!AG16)</f>
        <v>-</v>
      </c>
      <c r="G780" s="211" t="e">
        <f>[1]!terbilang(F780)</f>
        <v>#VALUE!</v>
      </c>
      <c r="H780" s="207">
        <f>('ENTRI DATA'!AH90)</f>
        <v>0</v>
      </c>
      <c r="I780" s="207" t="str">
        <f>IF(AND(D780&gt;=75,F780&gt;=75),"Tuntas","Belum Tuntas")</f>
        <v>Tuntas</v>
      </c>
    </row>
    <row r="781" spans="1:9">
      <c r="A781" s="208"/>
      <c r="B781" s="210"/>
      <c r="C781" s="208"/>
      <c r="D781" s="208"/>
      <c r="E781" s="212"/>
      <c r="F781" s="208"/>
      <c r="G781" s="212"/>
      <c r="H781" s="208"/>
      <c r="I781" s="208"/>
    </row>
    <row r="782" spans="1:9">
      <c r="A782" s="18">
        <v>12</v>
      </c>
      <c r="B782" s="27" t="s">
        <v>22</v>
      </c>
      <c r="C782" s="20">
        <v>75</v>
      </c>
      <c r="D782" s="21" t="str">
        <f>('ENTRI DATA'!AI16)</f>
        <v>-</v>
      </c>
      <c r="E782" s="81" t="e">
        <f>[1]!terbilang(D782)</f>
        <v>#VALUE!</v>
      </c>
      <c r="F782" s="21" t="str">
        <f>('ENTRI DATA'!AJ16)</f>
        <v>-</v>
      </c>
      <c r="G782" s="81" t="e">
        <f>[1]!terbilang(F782)</f>
        <v>#VALUE!</v>
      </c>
      <c r="H782" s="21">
        <f>('ENTRI DATA'!AK90)</f>
        <v>0</v>
      </c>
      <c r="I782" s="134" t="str">
        <f>IF(AND(D782&gt;=75,F782&gt;=75),"Tuntas","Belum Tuntas")</f>
        <v>Tuntas</v>
      </c>
    </row>
    <row r="783" spans="1:9">
      <c r="A783" s="18">
        <v>13</v>
      </c>
      <c r="B783" s="27" t="s">
        <v>23</v>
      </c>
      <c r="C783" s="20">
        <v>75</v>
      </c>
      <c r="D783" s="21" t="str">
        <f>('ENTRI DATA'!AL16)</f>
        <v>-</v>
      </c>
      <c r="E783" s="81" t="e">
        <f>[1]!terbilang(D783)</f>
        <v>#VALUE!</v>
      </c>
      <c r="F783" s="21">
        <f>('ENTRI DATA'!AM16)</f>
        <v>0</v>
      </c>
      <c r="G783" s="81" t="str">
        <f>[1]!terbilang(F783)</f>
        <v xml:space="preserve"> nol</v>
      </c>
      <c r="H783" s="21">
        <f>('ENTRI DATA'!AN90)</f>
        <v>0</v>
      </c>
      <c r="I783" s="134" t="str">
        <f>IF(AND(D783&gt;=75,F783&gt;=75),"Tuntas","Belum Tuntas")</f>
        <v>Belum Tuntas</v>
      </c>
    </row>
    <row r="784" spans="1:9">
      <c r="A784" s="18">
        <v>14</v>
      </c>
      <c r="B784" s="27" t="s">
        <v>24</v>
      </c>
      <c r="C784" s="20">
        <v>75</v>
      </c>
      <c r="D784" s="21" t="str">
        <f>('ENTRI DATA'!AO16)</f>
        <v>-</v>
      </c>
      <c r="E784" s="81" t="e">
        <f>[1]!terbilang(D784)</f>
        <v>#VALUE!</v>
      </c>
      <c r="F784" s="21" t="str">
        <f>('ENTRI DATA'!AP16)</f>
        <v>-</v>
      </c>
      <c r="G784" s="127" t="e">
        <f>[1]!terbilang(F784)</f>
        <v>#VALUE!</v>
      </c>
      <c r="H784" s="21">
        <f>('ENTRI DATA'!AQ90)</f>
        <v>0</v>
      </c>
      <c r="I784" s="134" t="str">
        <f>IF(AND(D784&gt;=75,F784&gt;=75),"Tuntas","Belum Tuntas")</f>
        <v>Tuntas</v>
      </c>
    </row>
    <row r="785" spans="1:9">
      <c r="A785" s="198" t="s">
        <v>25</v>
      </c>
      <c r="B785" s="199"/>
      <c r="C785" s="200"/>
      <c r="D785" s="21">
        <f>SUM(D767:D784)</f>
        <v>0</v>
      </c>
      <c r="E785" s="19"/>
      <c r="F785" s="21">
        <f>SUM(F767:F784)</f>
        <v>0</v>
      </c>
      <c r="G785" s="19"/>
      <c r="H785" s="21"/>
      <c r="I785" s="21"/>
    </row>
    <row r="786" spans="1:9">
      <c r="A786" s="201" t="s">
        <v>26</v>
      </c>
      <c r="B786" s="202"/>
      <c r="C786" s="203"/>
      <c r="D786" s="90" t="e">
        <f>ROUND(AVERAGE(D767:D784),0)</f>
        <v>#DIV/0!</v>
      </c>
      <c r="E786" s="31" t="e">
        <f>[1]!terbilang(D786)</f>
        <v>#VALUE!</v>
      </c>
      <c r="F786" s="89">
        <f>ROUND(AVERAGE(F767:F784),0)</f>
        <v>0</v>
      </c>
      <c r="G786" s="93" t="str">
        <f>[1]!terbilang(F786)</f>
        <v xml:space="preserve"> nol</v>
      </c>
      <c r="H786" s="120"/>
      <c r="I786" s="120"/>
    </row>
    <row r="787" spans="1:9">
      <c r="A787" s="201" t="s">
        <v>27</v>
      </c>
      <c r="B787" s="202"/>
      <c r="C787" s="203"/>
      <c r="D787" s="65">
        <f>peringkat!D156</f>
        <v>0</v>
      </c>
      <c r="E787" s="66" t="str">
        <f>[1]!terbilang(D787)</f>
        <v xml:space="preserve"> nol</v>
      </c>
      <c r="F787" s="32"/>
      <c r="G787" s="32"/>
      <c r="H787" s="33"/>
      <c r="I787" s="50"/>
    </row>
    <row r="788" spans="1:9">
      <c r="A788" s="194" t="s">
        <v>28</v>
      </c>
      <c r="B788" s="194"/>
      <c r="C788" s="34"/>
      <c r="D788" s="35"/>
      <c r="E788" s="34"/>
      <c r="F788" s="34"/>
      <c r="G788" s="34"/>
      <c r="H788" s="34"/>
      <c r="I788" s="35"/>
    </row>
    <row r="789" spans="1:9">
      <c r="A789" s="36" t="s">
        <v>0</v>
      </c>
      <c r="B789" s="204" t="s">
        <v>29</v>
      </c>
      <c r="C789" s="205"/>
      <c r="D789" s="206"/>
      <c r="E789" s="204" t="s">
        <v>4</v>
      </c>
      <c r="F789" s="205"/>
      <c r="G789" s="205"/>
      <c r="H789" s="205"/>
      <c r="I789" s="206"/>
    </row>
    <row r="790" spans="1:9">
      <c r="A790" s="37">
        <v>1</v>
      </c>
      <c r="B790" s="38" t="s">
        <v>30</v>
      </c>
      <c r="C790" s="39"/>
      <c r="D790" s="40"/>
      <c r="E790" s="188" t="s">
        <v>52</v>
      </c>
      <c r="F790" s="189"/>
      <c r="G790" s="189"/>
      <c r="H790" s="189"/>
      <c r="I790" s="190"/>
    </row>
    <row r="791" spans="1:9">
      <c r="A791" s="37">
        <v>2</v>
      </c>
      <c r="B791" s="42" t="s">
        <v>31</v>
      </c>
      <c r="C791" s="43"/>
      <c r="D791" s="141"/>
      <c r="E791" s="188" t="s">
        <v>52</v>
      </c>
      <c r="F791" s="189"/>
      <c r="G791" s="189"/>
      <c r="H791" s="189"/>
      <c r="I791" s="190"/>
    </row>
    <row r="792" spans="1:9">
      <c r="A792" s="37">
        <v>3</v>
      </c>
      <c r="B792" s="45" t="s">
        <v>32</v>
      </c>
      <c r="C792" s="46"/>
      <c r="D792" s="47"/>
      <c r="E792" s="188">
        <v>1</v>
      </c>
      <c r="F792" s="189"/>
      <c r="G792" s="189"/>
      <c r="H792" s="189"/>
      <c r="I792" s="190"/>
    </row>
    <row r="793" spans="1:9">
      <c r="A793" s="194" t="s">
        <v>33</v>
      </c>
      <c r="B793" s="194"/>
      <c r="C793" s="34"/>
      <c r="D793" s="35"/>
      <c r="E793" s="34"/>
      <c r="F793" s="34"/>
      <c r="G793" s="34"/>
      <c r="H793" s="34"/>
      <c r="I793" s="35"/>
    </row>
    <row r="794" spans="1:9">
      <c r="A794" s="55" t="s">
        <v>0</v>
      </c>
      <c r="B794" s="195" t="s">
        <v>34</v>
      </c>
      <c r="C794" s="196"/>
      <c r="D794" s="196"/>
      <c r="E794" s="197"/>
      <c r="F794" s="195" t="s">
        <v>4</v>
      </c>
      <c r="G794" s="196"/>
      <c r="H794" s="196"/>
      <c r="I794" s="197"/>
    </row>
    <row r="795" spans="1:9">
      <c r="A795" s="37">
        <v>1</v>
      </c>
      <c r="B795" s="56" t="s">
        <v>35</v>
      </c>
      <c r="C795" s="60"/>
      <c r="D795" s="59"/>
      <c r="E795" s="57"/>
      <c r="F795" s="188" t="s">
        <v>13</v>
      </c>
      <c r="G795" s="189"/>
      <c r="H795" s="189"/>
      <c r="I795" s="190"/>
    </row>
    <row r="796" spans="1:9">
      <c r="A796" s="37">
        <v>2</v>
      </c>
      <c r="B796" s="42" t="s">
        <v>36</v>
      </c>
      <c r="C796" s="43"/>
      <c r="D796" s="140"/>
      <c r="E796" s="58"/>
      <c r="F796" s="188" t="s">
        <v>16</v>
      </c>
      <c r="G796" s="189"/>
      <c r="H796" s="189"/>
      <c r="I796" s="190"/>
    </row>
    <row r="797" spans="1:9">
      <c r="A797" s="37">
        <v>3</v>
      </c>
      <c r="B797" s="56" t="s">
        <v>37</v>
      </c>
      <c r="C797" s="60"/>
      <c r="D797" s="59"/>
      <c r="E797" s="57"/>
      <c r="F797" s="188" t="s">
        <v>13</v>
      </c>
      <c r="G797" s="189"/>
      <c r="H797" s="189"/>
      <c r="I797" s="190"/>
    </row>
    <row r="798" spans="1:9">
      <c r="A798" s="37">
        <v>4</v>
      </c>
      <c r="B798" s="42" t="s">
        <v>38</v>
      </c>
      <c r="C798" s="43"/>
      <c r="D798" s="140"/>
      <c r="E798" s="58"/>
      <c r="F798" s="188" t="s">
        <v>16</v>
      </c>
      <c r="G798" s="189"/>
      <c r="H798" s="189"/>
      <c r="I798" s="190"/>
    </row>
    <row r="799" spans="1:9">
      <c r="A799" s="37">
        <v>5</v>
      </c>
      <c r="B799" s="56" t="s">
        <v>39</v>
      </c>
      <c r="C799" s="60"/>
      <c r="D799" s="59"/>
      <c r="E799" s="57"/>
      <c r="F799" s="188" t="s">
        <v>16</v>
      </c>
      <c r="G799" s="189"/>
      <c r="H799" s="189"/>
      <c r="I799" s="190"/>
    </row>
    <row r="800" spans="1:9">
      <c r="A800" s="37">
        <v>6</v>
      </c>
      <c r="B800" s="42" t="s">
        <v>40</v>
      </c>
      <c r="C800" s="43"/>
      <c r="D800" s="140"/>
      <c r="E800" s="58"/>
      <c r="F800" s="188" t="s">
        <v>16</v>
      </c>
      <c r="G800" s="189"/>
      <c r="H800" s="189"/>
      <c r="I800" s="190"/>
    </row>
    <row r="801" spans="1:9">
      <c r="A801" s="37">
        <v>7</v>
      </c>
      <c r="B801" s="56" t="s">
        <v>41</v>
      </c>
      <c r="C801" s="60"/>
      <c r="D801" s="59"/>
      <c r="E801" s="57"/>
      <c r="F801" s="188" t="s">
        <v>16</v>
      </c>
      <c r="G801" s="189"/>
      <c r="H801" s="189"/>
      <c r="I801" s="190"/>
    </row>
    <row r="802" spans="1:9">
      <c r="A802" s="37">
        <v>8</v>
      </c>
      <c r="B802" s="42" t="s">
        <v>42</v>
      </c>
      <c r="C802" s="43"/>
      <c r="D802" s="140"/>
      <c r="E802" s="58"/>
      <c r="F802" s="188" t="s">
        <v>16</v>
      </c>
      <c r="G802" s="189"/>
      <c r="H802" s="189"/>
      <c r="I802" s="190"/>
    </row>
    <row r="803" spans="1:9">
      <c r="A803" s="54"/>
      <c r="B803" s="54"/>
      <c r="C803" s="54"/>
      <c r="D803" s="137"/>
      <c r="E803" s="54"/>
      <c r="F803" s="54"/>
      <c r="G803" s="54"/>
      <c r="H803" s="54"/>
    </row>
    <row r="804" spans="1:9">
      <c r="A804" s="7"/>
      <c r="B804" s="7"/>
      <c r="C804" s="7"/>
      <c r="D804" s="135"/>
      <c r="E804" s="7"/>
      <c r="G804" s="7" t="str">
        <f>G129</f>
        <v>Bengkulu, 18 Juni 2016</v>
      </c>
      <c r="H804" s="7"/>
      <c r="I804" s="53"/>
    </row>
    <row r="805" spans="1:9">
      <c r="A805" s="7" t="s">
        <v>43</v>
      </c>
      <c r="B805" s="7"/>
      <c r="D805" s="1"/>
      <c r="G805" s="7" t="s">
        <v>44</v>
      </c>
      <c r="H805" s="135"/>
      <c r="I805" s="7"/>
    </row>
    <row r="806" spans="1:9">
      <c r="A806" s="7" t="s">
        <v>45</v>
      </c>
      <c r="B806" s="7"/>
      <c r="D806" s="1"/>
      <c r="G806" s="7"/>
      <c r="H806" s="135"/>
      <c r="I806" s="7"/>
    </row>
    <row r="807" spans="1:9">
      <c r="A807" s="7"/>
      <c r="B807" s="7"/>
      <c r="D807" s="1"/>
      <c r="G807" s="7"/>
      <c r="H807" s="135"/>
      <c r="I807" s="7"/>
    </row>
    <row r="808" spans="1:9">
      <c r="A808" s="7"/>
      <c r="B808" s="7"/>
      <c r="D808" s="1"/>
      <c r="G808" s="7"/>
      <c r="H808" s="135"/>
      <c r="I808" s="7"/>
    </row>
    <row r="809" spans="1:9">
      <c r="A809" s="7" t="s">
        <v>46</v>
      </c>
      <c r="B809" s="7"/>
      <c r="D809" s="1"/>
      <c r="G809" s="144" t="str">
        <f>G59</f>
        <v>Anas Firdaus</v>
      </c>
      <c r="H809" s="138"/>
      <c r="I809" s="144"/>
    </row>
    <row r="810" spans="1:9">
      <c r="A810" s="4"/>
      <c r="B810" s="4"/>
      <c r="C810" s="52"/>
      <c r="D810" s="53"/>
      <c r="E810" s="52"/>
      <c r="F810" s="52"/>
      <c r="G810" s="52"/>
      <c r="H810" s="52"/>
      <c r="I810" s="53"/>
    </row>
    <row r="811" spans="1:9">
      <c r="A811" s="4"/>
      <c r="B811" s="4"/>
      <c r="C811" s="191" t="s">
        <v>47</v>
      </c>
      <c r="D811" s="191"/>
      <c r="E811" s="191"/>
      <c r="F811" s="52"/>
      <c r="G811" s="52"/>
      <c r="H811" s="52"/>
      <c r="I811" s="53"/>
    </row>
    <row r="812" spans="1:9">
      <c r="A812" s="4"/>
      <c r="B812" s="4"/>
      <c r="C812" s="192" t="s">
        <v>48</v>
      </c>
      <c r="D812" s="192"/>
      <c r="E812" s="192"/>
      <c r="F812" s="52"/>
      <c r="G812" s="52"/>
      <c r="H812" s="52"/>
      <c r="I812" s="53"/>
    </row>
    <row r="813" spans="1:9">
      <c r="A813" s="4"/>
      <c r="B813" s="4"/>
      <c r="C813" s="7"/>
      <c r="D813" s="53"/>
      <c r="E813" s="52"/>
      <c r="F813" s="52"/>
      <c r="G813" s="52"/>
      <c r="H813" s="52"/>
      <c r="I813" s="53"/>
    </row>
    <row r="814" spans="1:9">
      <c r="A814" s="4"/>
      <c r="B814" s="4"/>
      <c r="C814" s="7"/>
      <c r="D814" s="53"/>
      <c r="E814" s="52"/>
      <c r="F814" s="52"/>
      <c r="G814" s="52"/>
      <c r="H814" s="52"/>
      <c r="I814" s="53"/>
    </row>
    <row r="815" spans="1:9">
      <c r="A815" s="4"/>
      <c r="B815" s="4"/>
      <c r="C815" s="7"/>
      <c r="D815" s="53"/>
      <c r="E815" s="52"/>
      <c r="F815" s="52"/>
      <c r="G815" s="52"/>
      <c r="H815" s="52"/>
      <c r="I815" s="53"/>
    </row>
    <row r="816" spans="1:9">
      <c r="A816" s="4"/>
      <c r="B816" s="4"/>
      <c r="C816" s="193" t="str">
        <f>C140</f>
        <v>Yemmi,SE,M.T.Pd</v>
      </c>
      <c r="D816" s="193"/>
      <c r="E816" s="193"/>
      <c r="F816" s="52"/>
      <c r="G816" s="52"/>
      <c r="H816" s="52"/>
      <c r="I816" s="53"/>
    </row>
  </sheetData>
  <mergeCells count="562">
    <mergeCell ref="A459:I459"/>
    <mergeCell ref="A343:B343"/>
    <mergeCell ref="F402:F403"/>
    <mergeCell ref="B405:B406"/>
    <mergeCell ref="C405:C406"/>
    <mergeCell ref="C402:C403"/>
    <mergeCell ref="A418:B418"/>
    <mergeCell ref="F194:I194"/>
    <mergeCell ref="F195:I195"/>
    <mergeCell ref="F198:I198"/>
    <mergeCell ref="F199:I199"/>
    <mergeCell ref="E265:I265"/>
    <mergeCell ref="E266:I266"/>
    <mergeCell ref="E417:I417"/>
    <mergeCell ref="B344:E344"/>
    <mergeCell ref="F344:I344"/>
    <mergeCell ref="F423:I423"/>
    <mergeCell ref="E267:I267"/>
    <mergeCell ref="F274:I274"/>
    <mergeCell ref="A268:B268"/>
    <mergeCell ref="D325:D326"/>
    <mergeCell ref="F349:I349"/>
    <mergeCell ref="F276:I276"/>
    <mergeCell ref="F277:I277"/>
    <mergeCell ref="A643:B643"/>
    <mergeCell ref="A255:A256"/>
    <mergeCell ref="B255:B256"/>
    <mergeCell ref="D164:H164"/>
    <mergeCell ref="F270:I270"/>
    <mergeCell ref="F271:I271"/>
    <mergeCell ref="C366:E366"/>
    <mergeCell ref="F345:I345"/>
    <mergeCell ref="H480:H481"/>
    <mergeCell ref="A493:B493"/>
    <mergeCell ref="C177:C178"/>
    <mergeCell ref="E342:I342"/>
    <mergeCell ref="A336:C336"/>
    <mergeCell ref="H402:H403"/>
    <mergeCell ref="C213:E213"/>
    <mergeCell ref="E190:I190"/>
    <mergeCell ref="A412:C412"/>
    <mergeCell ref="E177:E178"/>
    <mergeCell ref="F177:F178"/>
    <mergeCell ref="C217:E217"/>
    <mergeCell ref="A383:I383"/>
    <mergeCell ref="F427:I427"/>
    <mergeCell ref="C436:E436"/>
    <mergeCell ref="C437:E437"/>
    <mergeCell ref="A25:A26"/>
    <mergeCell ref="A27:A28"/>
    <mergeCell ref="C25:C26"/>
    <mergeCell ref="D25:D26"/>
    <mergeCell ref="E25:E26"/>
    <mergeCell ref="F25:F26"/>
    <mergeCell ref="G25:G26"/>
    <mergeCell ref="H25:H26"/>
    <mergeCell ref="B269:E269"/>
    <mergeCell ref="F269:I269"/>
    <mergeCell ref="A260:C260"/>
    <mergeCell ref="A261:C261"/>
    <mergeCell ref="A262:C262"/>
    <mergeCell ref="A263:B263"/>
    <mergeCell ref="A105:A106"/>
    <mergeCell ref="F123:I123"/>
    <mergeCell ref="D252:D253"/>
    <mergeCell ref="D240:E240"/>
    <mergeCell ref="B264:D264"/>
    <mergeCell ref="B180:B181"/>
    <mergeCell ref="F127:I127"/>
    <mergeCell ref="C135:E135"/>
    <mergeCell ref="E117:I117"/>
    <mergeCell ref="A118:B118"/>
    <mergeCell ref="G180:G181"/>
    <mergeCell ref="E189:I189"/>
    <mergeCell ref="G252:G253"/>
    <mergeCell ref="F272:I272"/>
    <mergeCell ref="F273:I273"/>
    <mergeCell ref="E264:I264"/>
    <mergeCell ref="F240:G240"/>
    <mergeCell ref="F200:I200"/>
    <mergeCell ref="A233:I233"/>
    <mergeCell ref="A234:I234"/>
    <mergeCell ref="E250:E251"/>
    <mergeCell ref="F196:I196"/>
    <mergeCell ref="F197:I197"/>
    <mergeCell ref="F201:I201"/>
    <mergeCell ref="H250:H251"/>
    <mergeCell ref="I250:I251"/>
    <mergeCell ref="I252:I253"/>
    <mergeCell ref="I255:I256"/>
    <mergeCell ref="C285:E285"/>
    <mergeCell ref="C286:E286"/>
    <mergeCell ref="A180:A181"/>
    <mergeCell ref="A384:I384"/>
    <mergeCell ref="D389:H389"/>
    <mergeCell ref="D255:D256"/>
    <mergeCell ref="E255:E256"/>
    <mergeCell ref="H255:H256"/>
    <mergeCell ref="A185:C185"/>
    <mergeCell ref="A186:C186"/>
    <mergeCell ref="A187:C187"/>
    <mergeCell ref="A188:B188"/>
    <mergeCell ref="B189:D189"/>
    <mergeCell ref="C361:E361"/>
    <mergeCell ref="C362:E362"/>
    <mergeCell ref="F346:I346"/>
    <mergeCell ref="F347:I347"/>
    <mergeCell ref="F348:I348"/>
    <mergeCell ref="C327:C328"/>
    <mergeCell ref="F350:I350"/>
    <mergeCell ref="A309:I309"/>
    <mergeCell ref="D314:H314"/>
    <mergeCell ref="D315:E315"/>
    <mergeCell ref="F315:G315"/>
    <mergeCell ref="F275:I275"/>
    <mergeCell ref="I180:I181"/>
    <mergeCell ref="A158:I158"/>
    <mergeCell ref="A159:I159"/>
    <mergeCell ref="C180:C181"/>
    <mergeCell ref="B194:E194"/>
    <mergeCell ref="A193:B193"/>
    <mergeCell ref="I177:I178"/>
    <mergeCell ref="F252:F253"/>
    <mergeCell ref="E252:E253"/>
    <mergeCell ref="H180:H181"/>
    <mergeCell ref="C255:C256"/>
    <mergeCell ref="G177:G178"/>
    <mergeCell ref="F202:I202"/>
    <mergeCell ref="D177:D178"/>
    <mergeCell ref="H252:H253"/>
    <mergeCell ref="D180:D181"/>
    <mergeCell ref="E180:E181"/>
    <mergeCell ref="C252:C253"/>
    <mergeCell ref="F255:F256"/>
    <mergeCell ref="G255:G256"/>
    <mergeCell ref="E191:I191"/>
    <mergeCell ref="E192:I192"/>
    <mergeCell ref="F180:F181"/>
    <mergeCell ref="C102:C103"/>
    <mergeCell ref="D105:D106"/>
    <mergeCell ref="A113:B113"/>
    <mergeCell ref="B114:D114"/>
    <mergeCell ref="E114:I114"/>
    <mergeCell ref="E115:I115"/>
    <mergeCell ref="E116:I116"/>
    <mergeCell ref="I102:I103"/>
    <mergeCell ref="G102:G103"/>
    <mergeCell ref="D102:D103"/>
    <mergeCell ref="F102:F103"/>
    <mergeCell ref="C105:C106"/>
    <mergeCell ref="E105:E106"/>
    <mergeCell ref="F105:F106"/>
    <mergeCell ref="E102:E103"/>
    <mergeCell ref="H102:H103"/>
    <mergeCell ref="B119:E119"/>
    <mergeCell ref="F119:I119"/>
    <mergeCell ref="F126:I126"/>
    <mergeCell ref="A110:C110"/>
    <mergeCell ref="G105:G106"/>
    <mergeCell ref="H105:H106"/>
    <mergeCell ref="F175:F176"/>
    <mergeCell ref="A112:C112"/>
    <mergeCell ref="C136:E136"/>
    <mergeCell ref="C140:E140"/>
    <mergeCell ref="A111:C111"/>
    <mergeCell ref="F120:I120"/>
    <mergeCell ref="G175:G176"/>
    <mergeCell ref="H175:H176"/>
    <mergeCell ref="I175:I176"/>
    <mergeCell ref="D175:D176"/>
    <mergeCell ref="C175:C176"/>
    <mergeCell ref="F124:I124"/>
    <mergeCell ref="F125:I125"/>
    <mergeCell ref="F121:I121"/>
    <mergeCell ref="F122:I122"/>
    <mergeCell ref="D165:E165"/>
    <mergeCell ref="F165:G165"/>
    <mergeCell ref="E175:E176"/>
    <mergeCell ref="I327:I328"/>
    <mergeCell ref="C212:E212"/>
    <mergeCell ref="F327:F328"/>
    <mergeCell ref="H327:H328"/>
    <mergeCell ref="E327:E328"/>
    <mergeCell ref="F425:I425"/>
    <mergeCell ref="E325:E326"/>
    <mergeCell ref="F325:F326"/>
    <mergeCell ref="G325:G326"/>
    <mergeCell ref="H325:H326"/>
    <mergeCell ref="I325:I326"/>
    <mergeCell ref="F424:I424"/>
    <mergeCell ref="B419:E419"/>
    <mergeCell ref="F419:I419"/>
    <mergeCell ref="F420:I420"/>
    <mergeCell ref="F421:I421"/>
    <mergeCell ref="F422:I422"/>
    <mergeCell ref="D250:D251"/>
    <mergeCell ref="F250:F251"/>
    <mergeCell ref="E330:E331"/>
    <mergeCell ref="A308:I308"/>
    <mergeCell ref="G250:G251"/>
    <mergeCell ref="G400:G401"/>
    <mergeCell ref="H400:H401"/>
    <mergeCell ref="A561:C561"/>
    <mergeCell ref="D552:D553"/>
    <mergeCell ref="E552:E553"/>
    <mergeCell ref="B555:B556"/>
    <mergeCell ref="A555:A556"/>
    <mergeCell ref="A560:C560"/>
    <mergeCell ref="F426:I426"/>
    <mergeCell ref="G402:G403"/>
    <mergeCell ref="E402:E403"/>
    <mergeCell ref="E555:E556"/>
    <mergeCell ref="C552:C553"/>
    <mergeCell ref="A550:A551"/>
    <mergeCell ref="C550:C551"/>
    <mergeCell ref="D550:D551"/>
    <mergeCell ref="E550:E551"/>
    <mergeCell ref="F555:F556"/>
    <mergeCell ref="A413:B413"/>
    <mergeCell ref="A485:C485"/>
    <mergeCell ref="A486:C486"/>
    <mergeCell ref="A487:C487"/>
    <mergeCell ref="A488:B488"/>
    <mergeCell ref="B489:D489"/>
    <mergeCell ref="E489:I489"/>
    <mergeCell ref="C480:C481"/>
    <mergeCell ref="C591:E591"/>
    <mergeCell ref="D464:H464"/>
    <mergeCell ref="F552:F553"/>
    <mergeCell ref="A533:I533"/>
    <mergeCell ref="D539:H539"/>
    <mergeCell ref="D540:E540"/>
    <mergeCell ref="F540:G540"/>
    <mergeCell ref="E490:I490"/>
    <mergeCell ref="E491:I491"/>
    <mergeCell ref="E492:I492"/>
    <mergeCell ref="D477:D478"/>
    <mergeCell ref="A480:A481"/>
    <mergeCell ref="D480:D481"/>
    <mergeCell ref="G480:G481"/>
    <mergeCell ref="H477:H478"/>
    <mergeCell ref="H552:H553"/>
    <mergeCell ref="D465:E465"/>
    <mergeCell ref="F465:G465"/>
    <mergeCell ref="F480:F481"/>
    <mergeCell ref="B494:E494"/>
    <mergeCell ref="B569:E569"/>
    <mergeCell ref="F569:I569"/>
    <mergeCell ref="F577:I577"/>
    <mergeCell ref="F570:I570"/>
    <mergeCell ref="C586:E586"/>
    <mergeCell ref="C587:E587"/>
    <mergeCell ref="F571:I571"/>
    <mergeCell ref="F572:I572"/>
    <mergeCell ref="F573:I573"/>
    <mergeCell ref="F574:I574"/>
    <mergeCell ref="F575:I575"/>
    <mergeCell ref="F576:I576"/>
    <mergeCell ref="A562:C562"/>
    <mergeCell ref="A563:B563"/>
    <mergeCell ref="B564:D564"/>
    <mergeCell ref="E564:I564"/>
    <mergeCell ref="E565:I565"/>
    <mergeCell ref="E566:I566"/>
    <mergeCell ref="E567:I567"/>
    <mergeCell ref="A568:B568"/>
    <mergeCell ref="B480:B481"/>
    <mergeCell ref="G555:G556"/>
    <mergeCell ref="H555:H556"/>
    <mergeCell ref="F496:I496"/>
    <mergeCell ref="F497:I497"/>
    <mergeCell ref="F498:I498"/>
    <mergeCell ref="F499:I499"/>
    <mergeCell ref="F500:I500"/>
    <mergeCell ref="F501:I501"/>
    <mergeCell ref="F502:I502"/>
    <mergeCell ref="F550:F551"/>
    <mergeCell ref="G550:G551"/>
    <mergeCell ref="H550:H551"/>
    <mergeCell ref="I552:I553"/>
    <mergeCell ref="I555:I556"/>
    <mergeCell ref="C555:C556"/>
    <mergeCell ref="D555:D556"/>
    <mergeCell ref="F494:I494"/>
    <mergeCell ref="F495:I495"/>
    <mergeCell ref="C516:E516"/>
    <mergeCell ref="I550:I551"/>
    <mergeCell ref="C511:E511"/>
    <mergeCell ref="C512:E512"/>
    <mergeCell ref="G552:G553"/>
    <mergeCell ref="A84:I84"/>
    <mergeCell ref="D402:D403"/>
    <mergeCell ref="D327:D328"/>
    <mergeCell ref="D390:E390"/>
    <mergeCell ref="G327:G328"/>
    <mergeCell ref="E340:I340"/>
    <mergeCell ref="E341:I341"/>
    <mergeCell ref="D239:H239"/>
    <mergeCell ref="A335:C335"/>
    <mergeCell ref="H330:H331"/>
    <mergeCell ref="G330:G331"/>
    <mergeCell ref="F330:F331"/>
    <mergeCell ref="A337:C337"/>
    <mergeCell ref="A338:B338"/>
    <mergeCell ref="B339:D339"/>
    <mergeCell ref="E339:I339"/>
    <mergeCell ref="C330:C331"/>
    <mergeCell ref="A330:A331"/>
    <mergeCell ref="F351:I351"/>
    <mergeCell ref="F352:I352"/>
    <mergeCell ref="I402:I403"/>
    <mergeCell ref="F390:G390"/>
    <mergeCell ref="B105:B106"/>
    <mergeCell ref="H177:H178"/>
    <mergeCell ref="A83:I83"/>
    <mergeCell ref="F51:I51"/>
    <mergeCell ref="F52:I52"/>
    <mergeCell ref="C60:E60"/>
    <mergeCell ref="C61:E61"/>
    <mergeCell ref="C65:E65"/>
    <mergeCell ref="F48:I48"/>
    <mergeCell ref="F44:I44"/>
    <mergeCell ref="B44:E44"/>
    <mergeCell ref="F49:I49"/>
    <mergeCell ref="F50:I50"/>
    <mergeCell ref="B39:D39"/>
    <mergeCell ref="E39:I39"/>
    <mergeCell ref="E40:I40"/>
    <mergeCell ref="E41:I41"/>
    <mergeCell ref="E42:I42"/>
    <mergeCell ref="F45:I45"/>
    <mergeCell ref="F46:I46"/>
    <mergeCell ref="F47:I47"/>
    <mergeCell ref="A43:B43"/>
    <mergeCell ref="C30:C31"/>
    <mergeCell ref="D30:D31"/>
    <mergeCell ref="E30:E31"/>
    <mergeCell ref="F30:F31"/>
    <mergeCell ref="I25:I26"/>
    <mergeCell ref="I27:I28"/>
    <mergeCell ref="I30:I31"/>
    <mergeCell ref="G30:G31"/>
    <mergeCell ref="H30:H31"/>
    <mergeCell ref="E475:E476"/>
    <mergeCell ref="F475:F476"/>
    <mergeCell ref="G475:G476"/>
    <mergeCell ref="H475:H476"/>
    <mergeCell ref="I475:I476"/>
    <mergeCell ref="I477:I478"/>
    <mergeCell ref="I480:I481"/>
    <mergeCell ref="A8:I8"/>
    <mergeCell ref="A9:I9"/>
    <mergeCell ref="D14:H14"/>
    <mergeCell ref="D15:E15"/>
    <mergeCell ref="F15:G15"/>
    <mergeCell ref="A35:C35"/>
    <mergeCell ref="A36:C36"/>
    <mergeCell ref="A37:C37"/>
    <mergeCell ref="A38:B38"/>
    <mergeCell ref="G27:G28"/>
    <mergeCell ref="E27:E28"/>
    <mergeCell ref="F27:F28"/>
    <mergeCell ref="A30:A31"/>
    <mergeCell ref="D27:D28"/>
    <mergeCell ref="C27:C28"/>
    <mergeCell ref="H27:H28"/>
    <mergeCell ref="B30:B31"/>
    <mergeCell ref="A635:C635"/>
    <mergeCell ref="I630:I631"/>
    <mergeCell ref="C441:E441"/>
    <mergeCell ref="A534:I534"/>
    <mergeCell ref="G477:G478"/>
    <mergeCell ref="D475:D476"/>
    <mergeCell ref="I627:I628"/>
    <mergeCell ref="A405:A406"/>
    <mergeCell ref="D405:D406"/>
    <mergeCell ref="E405:E406"/>
    <mergeCell ref="F405:F406"/>
    <mergeCell ref="G405:G406"/>
    <mergeCell ref="H405:H406"/>
    <mergeCell ref="C477:C478"/>
    <mergeCell ref="E480:E481"/>
    <mergeCell ref="E477:E478"/>
    <mergeCell ref="F477:F478"/>
    <mergeCell ref="A458:I458"/>
    <mergeCell ref="B414:D414"/>
    <mergeCell ref="E414:I414"/>
    <mergeCell ref="E415:I415"/>
    <mergeCell ref="E416:I416"/>
    <mergeCell ref="A410:C410"/>
    <mergeCell ref="A411:C411"/>
    <mergeCell ref="C290:E290"/>
    <mergeCell ref="B330:B331"/>
    <mergeCell ref="C666:E666"/>
    <mergeCell ref="B644:E644"/>
    <mergeCell ref="F644:I644"/>
    <mergeCell ref="F645:I645"/>
    <mergeCell ref="F646:I646"/>
    <mergeCell ref="F647:I647"/>
    <mergeCell ref="F648:I648"/>
    <mergeCell ref="F649:I649"/>
    <mergeCell ref="F650:I650"/>
    <mergeCell ref="F651:I651"/>
    <mergeCell ref="F652:I652"/>
    <mergeCell ref="C661:E661"/>
    <mergeCell ref="C662:E662"/>
    <mergeCell ref="A636:C636"/>
    <mergeCell ref="A637:C637"/>
    <mergeCell ref="A638:B638"/>
    <mergeCell ref="B639:D639"/>
    <mergeCell ref="E639:I639"/>
    <mergeCell ref="E640:I640"/>
    <mergeCell ref="E641:I641"/>
    <mergeCell ref="E642:I642"/>
    <mergeCell ref="A630:A631"/>
    <mergeCell ref="D89:H89"/>
    <mergeCell ref="D90:E90"/>
    <mergeCell ref="F90:G90"/>
    <mergeCell ref="A609:I609"/>
    <mergeCell ref="D614:H614"/>
    <mergeCell ref="D615:E615"/>
    <mergeCell ref="F615:G615"/>
    <mergeCell ref="A625:A626"/>
    <mergeCell ref="C625:C626"/>
    <mergeCell ref="D625:D626"/>
    <mergeCell ref="E625:E626"/>
    <mergeCell ref="F625:F626"/>
    <mergeCell ref="G625:G626"/>
    <mergeCell ref="H625:H626"/>
    <mergeCell ref="D330:D331"/>
    <mergeCell ref="E400:E401"/>
    <mergeCell ref="F400:F401"/>
    <mergeCell ref="D100:D101"/>
    <mergeCell ref="E100:E101"/>
    <mergeCell ref="F100:F101"/>
    <mergeCell ref="G100:G101"/>
    <mergeCell ref="I100:I101"/>
    <mergeCell ref="H100:H101"/>
    <mergeCell ref="I330:I331"/>
    <mergeCell ref="I400:I401"/>
    <mergeCell ref="D400:D401"/>
    <mergeCell ref="C400:C401"/>
    <mergeCell ref="I405:I406"/>
    <mergeCell ref="A608:I608"/>
    <mergeCell ref="A683:I683"/>
    <mergeCell ref="A684:I684"/>
    <mergeCell ref="D689:H689"/>
    <mergeCell ref="D690:E690"/>
    <mergeCell ref="F690:G690"/>
    <mergeCell ref="C627:C628"/>
    <mergeCell ref="D627:D628"/>
    <mergeCell ref="E627:E628"/>
    <mergeCell ref="F627:F628"/>
    <mergeCell ref="G627:G628"/>
    <mergeCell ref="H627:H628"/>
    <mergeCell ref="I625:I626"/>
    <mergeCell ref="B630:B631"/>
    <mergeCell ref="C630:C631"/>
    <mergeCell ref="D630:D631"/>
    <mergeCell ref="E630:E631"/>
    <mergeCell ref="F630:F631"/>
    <mergeCell ref="G630:G631"/>
    <mergeCell ref="H630:H631"/>
    <mergeCell ref="A700:A701"/>
    <mergeCell ref="C700:C701"/>
    <mergeCell ref="D700:D701"/>
    <mergeCell ref="E700:E701"/>
    <mergeCell ref="F700:F701"/>
    <mergeCell ref="G700:G701"/>
    <mergeCell ref="H700:H701"/>
    <mergeCell ref="I700:I701"/>
    <mergeCell ref="C702:C703"/>
    <mergeCell ref="D702:D703"/>
    <mergeCell ref="E702:E703"/>
    <mergeCell ref="F702:F703"/>
    <mergeCell ref="G702:G703"/>
    <mergeCell ref="H702:H703"/>
    <mergeCell ref="I702:I703"/>
    <mergeCell ref="A705:A706"/>
    <mergeCell ref="B705:B706"/>
    <mergeCell ref="C705:C706"/>
    <mergeCell ref="D705:D706"/>
    <mergeCell ref="E705:E706"/>
    <mergeCell ref="F705:F706"/>
    <mergeCell ref="G705:G706"/>
    <mergeCell ref="H705:H706"/>
    <mergeCell ref="I705:I706"/>
    <mergeCell ref="A710:C710"/>
    <mergeCell ref="A711:C711"/>
    <mergeCell ref="A712:C712"/>
    <mergeCell ref="A713:B713"/>
    <mergeCell ref="B714:D714"/>
    <mergeCell ref="E714:I714"/>
    <mergeCell ref="E715:I715"/>
    <mergeCell ref="E716:I716"/>
    <mergeCell ref="E717:I717"/>
    <mergeCell ref="A718:B718"/>
    <mergeCell ref="B719:E719"/>
    <mergeCell ref="F719:I719"/>
    <mergeCell ref="F720:I720"/>
    <mergeCell ref="F721:I721"/>
    <mergeCell ref="F722:I722"/>
    <mergeCell ref="F723:I723"/>
    <mergeCell ref="F724:I724"/>
    <mergeCell ref="F725:I725"/>
    <mergeCell ref="F726:I726"/>
    <mergeCell ref="F727:I727"/>
    <mergeCell ref="C736:E736"/>
    <mergeCell ref="C737:E737"/>
    <mergeCell ref="C741:E741"/>
    <mergeCell ref="A758:I758"/>
    <mergeCell ref="A759:I759"/>
    <mergeCell ref="D764:H764"/>
    <mergeCell ref="D765:E765"/>
    <mergeCell ref="F765:G765"/>
    <mergeCell ref="A775:A776"/>
    <mergeCell ref="C775:C776"/>
    <mergeCell ref="D775:D776"/>
    <mergeCell ref="E775:E776"/>
    <mergeCell ref="F775:F776"/>
    <mergeCell ref="G775:G776"/>
    <mergeCell ref="H775:H776"/>
    <mergeCell ref="I775:I776"/>
    <mergeCell ref="C777:C778"/>
    <mergeCell ref="D777:D778"/>
    <mergeCell ref="E777:E778"/>
    <mergeCell ref="F777:F778"/>
    <mergeCell ref="G777:G778"/>
    <mergeCell ref="H777:H778"/>
    <mergeCell ref="I777:I778"/>
    <mergeCell ref="A780:A781"/>
    <mergeCell ref="B780:B781"/>
    <mergeCell ref="C780:C781"/>
    <mergeCell ref="D780:D781"/>
    <mergeCell ref="E780:E781"/>
    <mergeCell ref="F780:F781"/>
    <mergeCell ref="G780:G781"/>
    <mergeCell ref="H780:H781"/>
    <mergeCell ref="I780:I781"/>
    <mergeCell ref="A785:C785"/>
    <mergeCell ref="A786:C786"/>
    <mergeCell ref="A787:C787"/>
    <mergeCell ref="A788:B788"/>
    <mergeCell ref="B789:D789"/>
    <mergeCell ref="E789:I789"/>
    <mergeCell ref="E790:I790"/>
    <mergeCell ref="E791:I791"/>
    <mergeCell ref="E792:I792"/>
    <mergeCell ref="F801:I801"/>
    <mergeCell ref="F802:I802"/>
    <mergeCell ref="C811:E811"/>
    <mergeCell ref="C812:E812"/>
    <mergeCell ref="C816:E816"/>
    <mergeCell ref="A793:B793"/>
    <mergeCell ref="B794:E794"/>
    <mergeCell ref="F794:I794"/>
    <mergeCell ref="F795:I795"/>
    <mergeCell ref="F796:I796"/>
    <mergeCell ref="F797:I797"/>
    <mergeCell ref="F798:I798"/>
    <mergeCell ref="F799:I799"/>
    <mergeCell ref="F800:I800"/>
  </mergeCells>
  <pageMargins left="0.39370078740157483" right="0.11811023622047245" top="0.70866141732283472" bottom="0.35433070866141736" header="0.31496062992125984" footer="4.409448818897638"/>
  <pageSetup paperSize="5" scale="85" orientation="portrait" horizontalDpi="4294967293" r:id="rId1"/>
  <headerFooter alignWithMargins="0"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2"/>
  <sheetViews>
    <sheetView view="pageBreakPreview" zoomScale="160" zoomScaleSheetLayoutView="160" workbookViewId="0">
      <selection activeCell="B2" sqref="B2"/>
    </sheetView>
  </sheetViews>
  <sheetFormatPr defaultColWidth="9" defaultRowHeight="15"/>
  <cols>
    <col min="1" max="1" width="6.5703125" customWidth="1"/>
    <col min="2" max="2" width="12.42578125" customWidth="1"/>
    <col min="3" max="3" width="19.140625" customWidth="1"/>
    <col min="4" max="4" width="12.5703125" customWidth="1"/>
    <col min="5" max="5" width="10.140625" bestFit="1" customWidth="1"/>
    <col min="6" max="6" width="13.42578125" bestFit="1" customWidth="1"/>
  </cols>
  <sheetData>
    <row r="1" spans="1:6">
      <c r="A1" t="s">
        <v>0</v>
      </c>
      <c r="B1" t="s">
        <v>65</v>
      </c>
      <c r="C1" t="s">
        <v>66</v>
      </c>
      <c r="D1" t="s">
        <v>75</v>
      </c>
      <c r="E1" t="s">
        <v>82</v>
      </c>
      <c r="F1" t="s">
        <v>83</v>
      </c>
    </row>
    <row r="2" spans="1:6">
      <c r="A2" s="116">
        <v>3</v>
      </c>
      <c r="B2" s="116">
        <f>('RAPORT L 1'!D110+'RAPORT L 1'!F110)</f>
        <v>2154</v>
      </c>
      <c r="C2" s="116" t="s">
        <v>68</v>
      </c>
      <c r="D2" s="116">
        <f>RANK(Table1[[#This Row],[Nilai]],B1:B8)</f>
        <v>1</v>
      </c>
      <c r="E2" s="117">
        <f>'RAPORT L 1'!D110</f>
        <v>1179</v>
      </c>
      <c r="F2" s="118">
        <f>('RAPORT L 1'!F110)</f>
        <v>975</v>
      </c>
    </row>
    <row r="3" spans="1:6">
      <c r="A3" s="116">
        <v>9</v>
      </c>
      <c r="B3" s="116">
        <f>('RAPORT L 1'!D635+'RAPORT L 1'!F635)</f>
        <v>2149</v>
      </c>
      <c r="C3" s="116" t="s">
        <v>76</v>
      </c>
      <c r="D3" s="116">
        <f>RANK(Table1[[#This Row],[Nilai]],B1:B3)</f>
        <v>2</v>
      </c>
      <c r="E3" s="117">
        <f>'RAPORT L 1'!D635</f>
        <v>1211</v>
      </c>
      <c r="F3" s="118">
        <f>('RAPORT L 1'!F635)</f>
        <v>938</v>
      </c>
    </row>
    <row r="4" spans="1:6">
      <c r="A4" s="116">
        <v>2</v>
      </c>
      <c r="B4" s="116">
        <f>('RAPORT L 1'!D410+'RAPORT L 1'!F410)</f>
        <v>2143</v>
      </c>
      <c r="C4" s="116" t="s">
        <v>71</v>
      </c>
      <c r="D4" s="116">
        <f>RANK(Table1[[#This Row],[Nilai]],B3:B11)</f>
        <v>2</v>
      </c>
      <c r="E4" s="117">
        <f>'RAPORT L 1'!D410</f>
        <v>1182</v>
      </c>
      <c r="F4" s="118">
        <f>('RAPORT L 1'!F410)</f>
        <v>961</v>
      </c>
    </row>
    <row r="5" spans="1:6">
      <c r="A5" s="116">
        <v>1</v>
      </c>
      <c r="B5" s="116">
        <f>('RAPORT L 1'!D35+'RAPORT L 1'!F35)</f>
        <v>2100</v>
      </c>
      <c r="C5" s="116" t="s">
        <v>67</v>
      </c>
      <c r="D5" s="116">
        <f>RANK(Table1[[#This Row],[Nilai]],B5:B13)</f>
        <v>1</v>
      </c>
      <c r="E5" s="117">
        <f>'RAPORT L 1'!D35</f>
        <v>1193</v>
      </c>
      <c r="F5" s="118">
        <f>('RAPORT L 1'!F35)</f>
        <v>907</v>
      </c>
    </row>
    <row r="6" spans="1:6">
      <c r="A6" s="116">
        <v>6</v>
      </c>
      <c r="B6" s="116">
        <f>('RAPORT L 1'!D185+'RAPORT L 1'!F185)</f>
        <v>2056</v>
      </c>
      <c r="C6" s="116" t="s">
        <v>70</v>
      </c>
      <c r="D6" s="116">
        <f>RANK(Table1[[#This Row],[Nilai]],B1:B9)</f>
        <v>5</v>
      </c>
      <c r="E6" s="117">
        <f>'RAPORT L 1'!D185</f>
        <v>1127</v>
      </c>
      <c r="F6" s="118">
        <f>('RAPORT L 1'!F185)</f>
        <v>929</v>
      </c>
    </row>
    <row r="7" spans="1:6">
      <c r="A7" s="116">
        <v>4</v>
      </c>
      <c r="B7" s="116">
        <f>('RAPORT L 1'!D335+'RAPORT L 1'!F335)</f>
        <v>2045</v>
      </c>
      <c r="C7" s="116" t="s">
        <v>72</v>
      </c>
      <c r="D7" s="116">
        <f>RANK(Table1[[#This Row],[Nilai]],B4:B12)</f>
        <v>4</v>
      </c>
      <c r="E7" s="117">
        <f>'RAPORT L 1'!D335</f>
        <v>1128</v>
      </c>
      <c r="F7" s="118">
        <f>('RAPORT L 1'!F335)</f>
        <v>917</v>
      </c>
    </row>
    <row r="8" spans="1:6">
      <c r="A8" s="116">
        <v>5</v>
      </c>
      <c r="B8" s="116">
        <f>('RAPORT L 1'!D260+'RAPORT L 1'!F260)</f>
        <v>2012</v>
      </c>
      <c r="C8" s="116" t="s">
        <v>69</v>
      </c>
      <c r="D8" s="116">
        <f>RANK(Table1[[#This Row],[Nilai]],B4:B12)</f>
        <v>5</v>
      </c>
      <c r="E8" s="117">
        <f>'RAPORT L 1'!D260</f>
        <v>1091</v>
      </c>
      <c r="F8" s="118">
        <f>('RAPORT L 1'!F260)</f>
        <v>921</v>
      </c>
    </row>
    <row r="9" spans="1:6">
      <c r="A9" s="116">
        <v>7</v>
      </c>
      <c r="B9" s="116">
        <f>('RAPORT L 1'!D485+'RAPORT L 1'!F485)</f>
        <v>1981</v>
      </c>
      <c r="C9" s="116" t="s">
        <v>73</v>
      </c>
      <c r="D9" s="116">
        <f>RANK(Table1[[#This Row],[Nilai]],B3:B11)</f>
        <v>7</v>
      </c>
      <c r="E9" s="117">
        <f>'RAPORT L 1'!D485</f>
        <v>1121</v>
      </c>
      <c r="F9" s="118">
        <f>('RAPORT L 1'!F485)</f>
        <v>860</v>
      </c>
    </row>
    <row r="10" spans="1:6">
      <c r="A10" s="116">
        <v>8</v>
      </c>
      <c r="B10" s="116">
        <f>('RAPORT L 1'!D560+'RAPORT L 1'!F560)</f>
        <v>1968</v>
      </c>
      <c r="C10" s="116" t="s">
        <v>74</v>
      </c>
      <c r="D10" s="116">
        <f>RANK(Table1[[#This Row],[Nilai]],B3:B11)</f>
        <v>8</v>
      </c>
      <c r="E10" s="117">
        <f>'RAPORT L 1'!D560</f>
        <v>1076</v>
      </c>
      <c r="F10" s="118">
        <f>('RAPORT L 1'!F560)</f>
        <v>892</v>
      </c>
    </row>
    <row r="11" spans="1:6">
      <c r="A11" s="108" t="s">
        <v>80</v>
      </c>
      <c r="B11" s="108"/>
      <c r="C11" s="108">
        <f>MIN(B9:B9)</f>
        <v>1981</v>
      </c>
      <c r="E11" s="115"/>
      <c r="F11" s="119"/>
    </row>
    <row r="12" spans="1:6">
      <c r="A12" s="108" t="s">
        <v>79</v>
      </c>
      <c r="B12" s="108"/>
      <c r="C12" s="108">
        <f>MAX(B2:B10)</f>
        <v>2154</v>
      </c>
      <c r="D12" s="108"/>
      <c r="E12" s="115"/>
      <c r="F12" s="119"/>
    </row>
  </sheetData>
  <sortState ref="B2:C9">
    <sortCondition descending="1" ref="B2"/>
  </sortState>
  <pageMargins left="0.69930555555555596" right="0.69930555555555596" top="0.75" bottom="0.75" header="0.3" footer="0.3"/>
  <pageSetup paperSize="9" orientation="portrait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AS33"/>
  <sheetViews>
    <sheetView tabSelected="1" zoomScale="70" zoomScaleNormal="70" zoomScaleSheetLayoutView="70" zoomScalePageLayoutView="60" workbookViewId="0">
      <selection activeCell="AR7" sqref="AR7"/>
    </sheetView>
  </sheetViews>
  <sheetFormatPr defaultColWidth="9" defaultRowHeight="15"/>
  <cols>
    <col min="1" max="1" width="5.7109375" customWidth="1"/>
    <col min="2" max="2" width="31.7109375" bestFit="1" customWidth="1"/>
    <col min="3" max="3" width="16.5703125" customWidth="1"/>
    <col min="4" max="43" width="4.7109375" customWidth="1"/>
    <col min="44" max="44" width="7.28515625" customWidth="1"/>
    <col min="45" max="45" width="10.85546875" customWidth="1"/>
  </cols>
  <sheetData>
    <row r="1" spans="1:45">
      <c r="A1" s="164"/>
      <c r="B1" s="167" t="s">
        <v>131</v>
      </c>
      <c r="C1" s="242" t="s">
        <v>130</v>
      </c>
      <c r="D1" s="243"/>
      <c r="E1" s="243"/>
      <c r="F1" s="243"/>
      <c r="G1" s="243"/>
      <c r="H1" s="243"/>
      <c r="I1" s="244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245" t="s">
        <v>134</v>
      </c>
      <c r="W1" s="246"/>
      <c r="X1" s="246"/>
      <c r="Y1" s="246"/>
      <c r="Z1" s="247"/>
      <c r="AA1" s="168" t="s">
        <v>135</v>
      </c>
      <c r="AB1" s="169"/>
      <c r="AC1" s="169"/>
      <c r="AD1" s="169"/>
      <c r="AE1" s="169"/>
      <c r="AF1" s="170"/>
      <c r="AG1" s="165"/>
      <c r="AH1" s="165"/>
      <c r="AI1" s="165"/>
      <c r="AJ1" s="166"/>
      <c r="AK1" s="166"/>
      <c r="AL1" s="166"/>
      <c r="AM1" s="166"/>
      <c r="AN1" s="166"/>
      <c r="AO1" s="166"/>
      <c r="AP1" s="166"/>
      <c r="AQ1" s="166"/>
      <c r="AR1" s="166"/>
      <c r="AS1" s="166"/>
    </row>
    <row r="2" spans="1:45">
      <c r="A2" s="164"/>
      <c r="B2" s="167" t="s">
        <v>132</v>
      </c>
      <c r="C2" s="168" t="s">
        <v>133</v>
      </c>
      <c r="D2" s="169"/>
      <c r="E2" s="169"/>
      <c r="F2" s="169"/>
      <c r="G2" s="169"/>
      <c r="H2" s="169"/>
      <c r="I2" s="170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245"/>
      <c r="W2" s="246"/>
      <c r="X2" s="246"/>
      <c r="Y2" s="246"/>
      <c r="Z2" s="247"/>
      <c r="AA2" s="168"/>
      <c r="AB2" s="169"/>
      <c r="AC2" s="169"/>
      <c r="AD2" s="169"/>
      <c r="AE2" s="169"/>
      <c r="AF2" s="170"/>
      <c r="AG2" s="165"/>
      <c r="AH2" s="165"/>
      <c r="AI2" s="165"/>
      <c r="AJ2" s="166"/>
      <c r="AK2" s="166"/>
      <c r="AL2" s="166"/>
      <c r="AM2" s="166"/>
      <c r="AN2" s="166"/>
      <c r="AO2" s="166"/>
      <c r="AP2" s="166"/>
      <c r="AQ2" s="166"/>
      <c r="AR2" s="166"/>
      <c r="AS2" s="166"/>
    </row>
    <row r="3" spans="1:45" ht="19.5" customHeight="1" thickBot="1">
      <c r="A3" s="237" t="s">
        <v>85</v>
      </c>
      <c r="B3" s="235" t="s">
        <v>86</v>
      </c>
      <c r="C3" s="240" t="s">
        <v>128</v>
      </c>
      <c r="D3" s="250" t="s">
        <v>87</v>
      </c>
      <c r="E3" s="250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  <c r="AH3" s="251"/>
      <c r="AI3" s="251"/>
      <c r="AJ3" s="251"/>
      <c r="AK3" s="251"/>
      <c r="AL3" s="251"/>
      <c r="AM3" s="251"/>
      <c r="AN3" s="251"/>
      <c r="AO3" s="251"/>
      <c r="AP3" s="251"/>
      <c r="AQ3" s="252"/>
      <c r="AR3" s="222" t="s">
        <v>109</v>
      </c>
      <c r="AS3" s="224" t="s">
        <v>110</v>
      </c>
    </row>
    <row r="4" spans="1:45" ht="19.5" customHeight="1" thickBot="1">
      <c r="A4" s="237"/>
      <c r="B4" s="235"/>
      <c r="C4" s="240"/>
      <c r="D4" s="239" t="s">
        <v>88</v>
      </c>
      <c r="E4" s="249"/>
      <c r="F4" s="249"/>
      <c r="G4" s="226" t="s">
        <v>89</v>
      </c>
      <c r="H4" s="227"/>
      <c r="I4" s="228"/>
      <c r="J4" s="238" t="s">
        <v>90</v>
      </c>
      <c r="K4" s="248"/>
      <c r="L4" s="239"/>
      <c r="M4" s="253" t="s">
        <v>91</v>
      </c>
      <c r="N4" s="254"/>
      <c r="O4" s="255"/>
      <c r="P4" s="238" t="s">
        <v>94</v>
      </c>
      <c r="Q4" s="239"/>
      <c r="R4" s="226" t="s">
        <v>95</v>
      </c>
      <c r="S4" s="227"/>
      <c r="T4" s="228"/>
      <c r="U4" s="238" t="s">
        <v>96</v>
      </c>
      <c r="V4" s="239"/>
      <c r="W4" s="226" t="s">
        <v>93</v>
      </c>
      <c r="X4" s="227"/>
      <c r="Y4" s="228"/>
      <c r="Z4" s="238" t="s">
        <v>92</v>
      </c>
      <c r="AA4" s="248"/>
      <c r="AB4" s="239"/>
      <c r="AC4" s="226" t="s">
        <v>97</v>
      </c>
      <c r="AD4" s="227"/>
      <c r="AE4" s="228"/>
      <c r="AF4" s="229" t="s">
        <v>98</v>
      </c>
      <c r="AG4" s="230"/>
      <c r="AH4" s="231"/>
      <c r="AI4" s="232" t="s">
        <v>99</v>
      </c>
      <c r="AJ4" s="233"/>
      <c r="AK4" s="234"/>
      <c r="AL4" s="229" t="s">
        <v>100</v>
      </c>
      <c r="AM4" s="230"/>
      <c r="AN4" s="231"/>
      <c r="AO4" s="232" t="s">
        <v>101</v>
      </c>
      <c r="AP4" s="233"/>
      <c r="AQ4" s="233"/>
      <c r="AR4" s="222"/>
      <c r="AS4" s="224"/>
    </row>
    <row r="5" spans="1:45" ht="19.5" customHeight="1" thickBot="1">
      <c r="A5" s="237"/>
      <c r="B5" s="236"/>
      <c r="C5" s="241"/>
      <c r="D5" s="130" t="s">
        <v>107</v>
      </c>
      <c r="E5" s="131" t="s">
        <v>108</v>
      </c>
      <c r="F5" s="131" t="s">
        <v>16</v>
      </c>
      <c r="G5" s="126" t="s">
        <v>107</v>
      </c>
      <c r="H5" s="126" t="s">
        <v>108</v>
      </c>
      <c r="I5" s="126" t="s">
        <v>16</v>
      </c>
      <c r="J5" s="131" t="s">
        <v>107</v>
      </c>
      <c r="K5" s="131" t="s">
        <v>108</v>
      </c>
      <c r="L5" s="131" t="s">
        <v>16</v>
      </c>
      <c r="M5" s="126" t="s">
        <v>107</v>
      </c>
      <c r="N5" s="126" t="s">
        <v>108</v>
      </c>
      <c r="O5" s="126" t="s">
        <v>16</v>
      </c>
      <c r="P5" s="131" t="s">
        <v>107</v>
      </c>
      <c r="Q5" s="131" t="s">
        <v>16</v>
      </c>
      <c r="R5" s="126" t="s">
        <v>107</v>
      </c>
      <c r="S5" s="126" t="s">
        <v>108</v>
      </c>
      <c r="T5" s="126" t="s">
        <v>16</v>
      </c>
      <c r="U5" s="131" t="s">
        <v>107</v>
      </c>
      <c r="V5" s="131" t="s">
        <v>16</v>
      </c>
      <c r="W5" s="126" t="s">
        <v>107</v>
      </c>
      <c r="X5" s="126" t="s">
        <v>108</v>
      </c>
      <c r="Y5" s="126" t="s">
        <v>16</v>
      </c>
      <c r="Z5" s="131" t="s">
        <v>107</v>
      </c>
      <c r="AA5" s="131" t="s">
        <v>108</v>
      </c>
      <c r="AB5" s="131" t="s">
        <v>16</v>
      </c>
      <c r="AC5" s="126" t="s">
        <v>107</v>
      </c>
      <c r="AD5" s="126" t="s">
        <v>108</v>
      </c>
      <c r="AE5" s="126" t="s">
        <v>16</v>
      </c>
      <c r="AF5" s="131" t="s">
        <v>107</v>
      </c>
      <c r="AG5" s="131" t="s">
        <v>108</v>
      </c>
      <c r="AH5" s="131" t="s">
        <v>16</v>
      </c>
      <c r="AI5" s="126" t="s">
        <v>107</v>
      </c>
      <c r="AJ5" s="126" t="s">
        <v>108</v>
      </c>
      <c r="AK5" s="126" t="s">
        <v>16</v>
      </c>
      <c r="AL5" s="131" t="s">
        <v>107</v>
      </c>
      <c r="AM5" s="131" t="s">
        <v>108</v>
      </c>
      <c r="AN5" s="131" t="s">
        <v>16</v>
      </c>
      <c r="AO5" s="129" t="s">
        <v>107</v>
      </c>
      <c r="AP5" s="129" t="s">
        <v>108</v>
      </c>
      <c r="AQ5" s="132" t="s">
        <v>16</v>
      </c>
      <c r="AR5" s="223"/>
      <c r="AS5" s="225"/>
    </row>
    <row r="6" spans="1:45" ht="16.5" thickBot="1">
      <c r="A6" s="177">
        <v>1</v>
      </c>
      <c r="B6" s="178" t="s">
        <v>129</v>
      </c>
      <c r="C6" s="179" t="s">
        <v>115</v>
      </c>
      <c r="D6" s="174">
        <v>85</v>
      </c>
      <c r="E6" s="174">
        <v>80</v>
      </c>
      <c r="F6" s="174" t="s">
        <v>16</v>
      </c>
      <c r="G6" s="174">
        <v>92</v>
      </c>
      <c r="H6" s="174" t="s">
        <v>52</v>
      </c>
      <c r="I6" s="174" t="s">
        <v>16</v>
      </c>
      <c r="J6" s="174">
        <v>90</v>
      </c>
      <c r="K6" s="174">
        <v>85</v>
      </c>
      <c r="L6" s="174" t="s">
        <v>13</v>
      </c>
      <c r="M6" s="174">
        <v>84</v>
      </c>
      <c r="N6" s="174">
        <v>83</v>
      </c>
      <c r="O6" s="174" t="s">
        <v>16</v>
      </c>
      <c r="P6" s="174">
        <v>83</v>
      </c>
      <c r="Q6" s="174" t="s">
        <v>13</v>
      </c>
      <c r="R6" s="174">
        <v>84</v>
      </c>
      <c r="S6" s="174">
        <v>86</v>
      </c>
      <c r="T6" s="174" t="s">
        <v>13</v>
      </c>
      <c r="U6" s="174">
        <v>90</v>
      </c>
      <c r="V6" s="174" t="s">
        <v>16</v>
      </c>
      <c r="W6" s="174">
        <v>92</v>
      </c>
      <c r="X6" s="174">
        <v>88</v>
      </c>
      <c r="Y6" s="174" t="s">
        <v>16</v>
      </c>
      <c r="Z6" s="174">
        <v>81</v>
      </c>
      <c r="AA6" s="174">
        <v>80</v>
      </c>
      <c r="AB6" s="174" t="s">
        <v>16</v>
      </c>
      <c r="AC6" s="174">
        <v>75</v>
      </c>
      <c r="AD6" s="174">
        <v>75</v>
      </c>
      <c r="AE6" s="174" t="s">
        <v>16</v>
      </c>
      <c r="AF6" s="174">
        <v>82</v>
      </c>
      <c r="AG6" s="174">
        <v>80</v>
      </c>
      <c r="AH6" s="174" t="s">
        <v>16</v>
      </c>
      <c r="AI6" s="174">
        <v>90</v>
      </c>
      <c r="AJ6" s="174">
        <v>85</v>
      </c>
      <c r="AK6" s="174" t="s">
        <v>16</v>
      </c>
      <c r="AL6" s="174">
        <v>85</v>
      </c>
      <c r="AM6" s="174">
        <v>85</v>
      </c>
      <c r="AN6" s="174" t="s">
        <v>16</v>
      </c>
      <c r="AO6" s="174">
        <v>80</v>
      </c>
      <c r="AP6" s="174">
        <v>80</v>
      </c>
      <c r="AQ6" s="180" t="s">
        <v>13</v>
      </c>
      <c r="AR6" s="133">
        <f>SUM(D6:AQ6)</f>
        <v>2100</v>
      </c>
      <c r="AS6" s="149">
        <f>RANK(AR6,AR6:AR20)</f>
        <v>4</v>
      </c>
    </row>
    <row r="7" spans="1:45" ht="16.5" thickBot="1">
      <c r="A7" s="181">
        <v>2</v>
      </c>
      <c r="B7" s="182" t="s">
        <v>116</v>
      </c>
      <c r="C7" s="183" t="s">
        <v>117</v>
      </c>
      <c r="D7" s="171">
        <v>80</v>
      </c>
      <c r="E7" s="171">
        <v>100</v>
      </c>
      <c r="F7" s="171" t="s">
        <v>16</v>
      </c>
      <c r="G7" s="171">
        <v>79</v>
      </c>
      <c r="H7" s="171" t="s">
        <v>52</v>
      </c>
      <c r="I7" s="171" t="s">
        <v>16</v>
      </c>
      <c r="J7" s="171">
        <v>92</v>
      </c>
      <c r="K7" s="171">
        <v>85</v>
      </c>
      <c r="L7" s="171" t="s">
        <v>16</v>
      </c>
      <c r="M7" s="171">
        <v>82</v>
      </c>
      <c r="N7" s="171">
        <v>84</v>
      </c>
      <c r="O7" s="171" t="s">
        <v>16</v>
      </c>
      <c r="P7" s="171">
        <v>91</v>
      </c>
      <c r="Q7" s="171" t="s">
        <v>13</v>
      </c>
      <c r="R7" s="171">
        <v>83</v>
      </c>
      <c r="S7" s="171">
        <v>90</v>
      </c>
      <c r="T7" s="171" t="s">
        <v>16</v>
      </c>
      <c r="U7" s="171">
        <v>85</v>
      </c>
      <c r="V7" s="171" t="s">
        <v>16</v>
      </c>
      <c r="W7" s="171">
        <v>81</v>
      </c>
      <c r="X7" s="171">
        <v>90</v>
      </c>
      <c r="Y7" s="171" t="s">
        <v>13</v>
      </c>
      <c r="Z7" s="171">
        <v>92</v>
      </c>
      <c r="AA7" s="171">
        <v>95</v>
      </c>
      <c r="AB7" s="171" t="s">
        <v>16</v>
      </c>
      <c r="AC7" s="171">
        <v>75</v>
      </c>
      <c r="AD7" s="171">
        <v>80</v>
      </c>
      <c r="AE7" s="171" t="s">
        <v>13</v>
      </c>
      <c r="AF7" s="171">
        <v>95</v>
      </c>
      <c r="AG7" s="171">
        <v>95</v>
      </c>
      <c r="AH7" s="171" t="s">
        <v>16</v>
      </c>
      <c r="AI7" s="171">
        <v>80</v>
      </c>
      <c r="AJ7" s="171">
        <v>87</v>
      </c>
      <c r="AK7" s="171" t="s">
        <v>16</v>
      </c>
      <c r="AL7" s="171">
        <v>84</v>
      </c>
      <c r="AM7" s="171">
        <v>89</v>
      </c>
      <c r="AN7" s="171" t="s">
        <v>16</v>
      </c>
      <c r="AO7" s="171">
        <v>80</v>
      </c>
      <c r="AP7" s="171">
        <v>80</v>
      </c>
      <c r="AQ7" s="184" t="s">
        <v>13</v>
      </c>
      <c r="AR7" s="133">
        <f>SUM(D7:AQ7)</f>
        <v>2154</v>
      </c>
      <c r="AS7" s="148">
        <f>RANK(AR7,AR6:AR20)</f>
        <v>1</v>
      </c>
    </row>
    <row r="8" spans="1:45" ht="16.5" thickBot="1">
      <c r="A8" s="185">
        <v>3</v>
      </c>
      <c r="B8" s="186" t="s">
        <v>102</v>
      </c>
      <c r="C8" s="179" t="s">
        <v>118</v>
      </c>
      <c r="D8" s="174">
        <v>80</v>
      </c>
      <c r="E8" s="174">
        <v>90</v>
      </c>
      <c r="F8" s="174" t="s">
        <v>16</v>
      </c>
      <c r="G8" s="174">
        <v>77</v>
      </c>
      <c r="H8" s="174" t="s">
        <v>52</v>
      </c>
      <c r="I8" s="174" t="s">
        <v>16</v>
      </c>
      <c r="J8" s="174">
        <v>85</v>
      </c>
      <c r="K8" s="174">
        <v>87</v>
      </c>
      <c r="L8" s="174" t="s">
        <v>16</v>
      </c>
      <c r="M8" s="174">
        <v>81</v>
      </c>
      <c r="N8" s="174">
        <v>88</v>
      </c>
      <c r="O8" s="174" t="s">
        <v>16</v>
      </c>
      <c r="P8" s="174">
        <v>75</v>
      </c>
      <c r="Q8" s="174" t="s">
        <v>13</v>
      </c>
      <c r="R8" s="174">
        <v>81</v>
      </c>
      <c r="S8" s="174">
        <v>86</v>
      </c>
      <c r="T8" s="174" t="s">
        <v>16</v>
      </c>
      <c r="U8" s="174">
        <v>85</v>
      </c>
      <c r="V8" s="174" t="s">
        <v>16</v>
      </c>
      <c r="W8" s="174">
        <v>81</v>
      </c>
      <c r="X8" s="174">
        <v>85</v>
      </c>
      <c r="Y8" s="174" t="s">
        <v>13</v>
      </c>
      <c r="Z8" s="174">
        <v>79</v>
      </c>
      <c r="AA8" s="174">
        <v>80</v>
      </c>
      <c r="AB8" s="174" t="s">
        <v>16</v>
      </c>
      <c r="AC8" s="174">
        <v>75</v>
      </c>
      <c r="AD8" s="174">
        <v>79</v>
      </c>
      <c r="AE8" s="174" t="s">
        <v>13</v>
      </c>
      <c r="AF8" s="174">
        <v>85</v>
      </c>
      <c r="AG8" s="174">
        <v>85</v>
      </c>
      <c r="AH8" s="174" t="s">
        <v>16</v>
      </c>
      <c r="AI8" s="174">
        <v>80</v>
      </c>
      <c r="AJ8" s="174">
        <v>80</v>
      </c>
      <c r="AK8" s="174" t="s">
        <v>16</v>
      </c>
      <c r="AL8" s="174">
        <v>83</v>
      </c>
      <c r="AM8" s="174">
        <v>89</v>
      </c>
      <c r="AN8" s="174" t="s">
        <v>16</v>
      </c>
      <c r="AO8" s="174">
        <v>80</v>
      </c>
      <c r="AP8" s="174">
        <v>80</v>
      </c>
      <c r="AQ8" s="180" t="s">
        <v>13</v>
      </c>
      <c r="AR8" s="133">
        <f t="shared" ref="AR8:AR19" si="0">SUM(D8:AQ8)</f>
        <v>2056</v>
      </c>
      <c r="AS8" s="149">
        <f>RANK(AR8,AR6:AR20)</f>
        <v>5</v>
      </c>
    </row>
    <row r="9" spans="1:45" ht="16.5" thickBot="1">
      <c r="A9" s="181">
        <v>4</v>
      </c>
      <c r="B9" s="187" t="s">
        <v>103</v>
      </c>
      <c r="C9" s="183" t="s">
        <v>118</v>
      </c>
      <c r="D9" s="171">
        <v>80</v>
      </c>
      <c r="E9" s="171">
        <v>85</v>
      </c>
      <c r="F9" s="171" t="s">
        <v>16</v>
      </c>
      <c r="G9" s="171">
        <v>77</v>
      </c>
      <c r="H9" s="171" t="s">
        <v>52</v>
      </c>
      <c r="I9" s="171" t="s">
        <v>13</v>
      </c>
      <c r="J9" s="171">
        <v>78</v>
      </c>
      <c r="K9" s="171">
        <v>80</v>
      </c>
      <c r="L9" s="171" t="s">
        <v>13</v>
      </c>
      <c r="M9" s="171">
        <v>78</v>
      </c>
      <c r="N9" s="171">
        <v>85</v>
      </c>
      <c r="O9" s="171" t="s">
        <v>16</v>
      </c>
      <c r="P9" s="171">
        <v>75</v>
      </c>
      <c r="Q9" s="171" t="s">
        <v>13</v>
      </c>
      <c r="R9" s="171">
        <v>77</v>
      </c>
      <c r="S9" s="171">
        <v>87</v>
      </c>
      <c r="T9" s="171" t="s">
        <v>13</v>
      </c>
      <c r="U9" s="171">
        <v>80</v>
      </c>
      <c r="V9" s="171" t="s">
        <v>13</v>
      </c>
      <c r="W9" s="171">
        <v>79</v>
      </c>
      <c r="X9" s="171">
        <v>85</v>
      </c>
      <c r="Y9" s="171" t="s">
        <v>13</v>
      </c>
      <c r="Z9" s="171">
        <v>80</v>
      </c>
      <c r="AA9" s="171">
        <v>95</v>
      </c>
      <c r="AB9" s="171" t="s">
        <v>13</v>
      </c>
      <c r="AC9" s="171">
        <v>75</v>
      </c>
      <c r="AD9" s="171">
        <v>80</v>
      </c>
      <c r="AE9" s="171" t="s">
        <v>13</v>
      </c>
      <c r="AF9" s="171">
        <v>77</v>
      </c>
      <c r="AG9" s="171">
        <v>85</v>
      </c>
      <c r="AH9" s="171" t="s">
        <v>16</v>
      </c>
      <c r="AI9" s="171">
        <v>80</v>
      </c>
      <c r="AJ9" s="171">
        <v>80</v>
      </c>
      <c r="AK9" s="171" t="s">
        <v>16</v>
      </c>
      <c r="AL9" s="171">
        <v>80</v>
      </c>
      <c r="AM9" s="171">
        <v>84</v>
      </c>
      <c r="AN9" s="171" t="s">
        <v>13</v>
      </c>
      <c r="AO9" s="171">
        <v>75</v>
      </c>
      <c r="AP9" s="171">
        <v>75</v>
      </c>
      <c r="AQ9" s="184" t="s">
        <v>13</v>
      </c>
      <c r="AR9" s="133">
        <f t="shared" si="0"/>
        <v>2012</v>
      </c>
      <c r="AS9" s="148">
        <f>RANK(AR9,AR6:AR20)</f>
        <v>7</v>
      </c>
    </row>
    <row r="10" spans="1:45" ht="16.5" thickBot="1">
      <c r="A10" s="185">
        <v>5</v>
      </c>
      <c r="B10" s="186" t="s">
        <v>104</v>
      </c>
      <c r="C10" s="179" t="s">
        <v>121</v>
      </c>
      <c r="D10" s="174">
        <v>80</v>
      </c>
      <c r="E10" s="174">
        <v>85</v>
      </c>
      <c r="F10" s="174" t="s">
        <v>16</v>
      </c>
      <c r="G10" s="174">
        <v>79</v>
      </c>
      <c r="H10" s="174" t="s">
        <v>52</v>
      </c>
      <c r="I10" s="174" t="s">
        <v>16</v>
      </c>
      <c r="J10" s="174">
        <v>84</v>
      </c>
      <c r="K10" s="174">
        <v>85</v>
      </c>
      <c r="L10" s="174" t="s">
        <v>13</v>
      </c>
      <c r="M10" s="174">
        <v>90</v>
      </c>
      <c r="N10" s="174">
        <v>88</v>
      </c>
      <c r="O10" s="174" t="s">
        <v>16</v>
      </c>
      <c r="P10" s="174">
        <v>80</v>
      </c>
      <c r="Q10" s="174" t="s">
        <v>13</v>
      </c>
      <c r="R10" s="174">
        <v>81</v>
      </c>
      <c r="S10" s="174">
        <v>89</v>
      </c>
      <c r="T10" s="174" t="s">
        <v>13</v>
      </c>
      <c r="U10" s="174">
        <v>83</v>
      </c>
      <c r="V10" s="174" t="s">
        <v>13</v>
      </c>
      <c r="W10" s="174">
        <v>79</v>
      </c>
      <c r="X10" s="174">
        <v>90</v>
      </c>
      <c r="Y10" s="174" t="s">
        <v>16</v>
      </c>
      <c r="Z10" s="174">
        <v>84</v>
      </c>
      <c r="AA10" s="174">
        <v>90</v>
      </c>
      <c r="AB10" s="174" t="s">
        <v>16</v>
      </c>
      <c r="AC10" s="174">
        <v>75</v>
      </c>
      <c r="AD10" s="174">
        <v>80</v>
      </c>
      <c r="AE10" s="174" t="s">
        <v>13</v>
      </c>
      <c r="AF10" s="174">
        <v>78</v>
      </c>
      <c r="AG10" s="174">
        <v>80</v>
      </c>
      <c r="AH10" s="174" t="s">
        <v>16</v>
      </c>
      <c r="AI10" s="174">
        <v>80</v>
      </c>
      <c r="AJ10" s="174">
        <v>80</v>
      </c>
      <c r="AK10" s="174" t="s">
        <v>16</v>
      </c>
      <c r="AL10" s="174">
        <v>80</v>
      </c>
      <c r="AM10" s="174">
        <v>75</v>
      </c>
      <c r="AN10" s="174" t="s">
        <v>13</v>
      </c>
      <c r="AO10" s="174">
        <v>75</v>
      </c>
      <c r="AP10" s="174">
        <v>75</v>
      </c>
      <c r="AQ10" s="180" t="s">
        <v>13</v>
      </c>
      <c r="AR10" s="133">
        <f t="shared" si="0"/>
        <v>2045</v>
      </c>
      <c r="AS10" s="149">
        <f>RANK(AR10,AR6:AR20)</f>
        <v>6</v>
      </c>
    </row>
    <row r="11" spans="1:45" ht="16.5" thickBot="1">
      <c r="A11" s="181">
        <v>6</v>
      </c>
      <c r="B11" s="187" t="s">
        <v>105</v>
      </c>
      <c r="C11" s="183" t="s">
        <v>122</v>
      </c>
      <c r="D11" s="171">
        <v>96</v>
      </c>
      <c r="E11" s="171">
        <v>95</v>
      </c>
      <c r="F11" s="171" t="s">
        <v>16</v>
      </c>
      <c r="G11" s="171">
        <v>79</v>
      </c>
      <c r="H11" s="171" t="s">
        <v>52</v>
      </c>
      <c r="I11" s="171" t="s">
        <v>16</v>
      </c>
      <c r="J11" s="171">
        <v>90</v>
      </c>
      <c r="K11" s="171">
        <v>85</v>
      </c>
      <c r="L11" s="171" t="s">
        <v>16</v>
      </c>
      <c r="M11" s="171">
        <v>92</v>
      </c>
      <c r="N11" s="171">
        <v>95</v>
      </c>
      <c r="O11" s="171" t="s">
        <v>16</v>
      </c>
      <c r="P11" s="171">
        <v>85</v>
      </c>
      <c r="Q11" s="171" t="s">
        <v>13</v>
      </c>
      <c r="R11" s="171">
        <v>81</v>
      </c>
      <c r="S11" s="171">
        <v>88</v>
      </c>
      <c r="T11" s="171" t="s">
        <v>13</v>
      </c>
      <c r="U11" s="171">
        <v>82</v>
      </c>
      <c r="V11" s="171" t="s">
        <v>13</v>
      </c>
      <c r="W11" s="171">
        <v>81</v>
      </c>
      <c r="X11" s="171">
        <v>87</v>
      </c>
      <c r="Y11" s="171" t="s">
        <v>16</v>
      </c>
      <c r="Z11" s="171">
        <v>85</v>
      </c>
      <c r="AA11" s="171">
        <v>95</v>
      </c>
      <c r="AB11" s="171" t="s">
        <v>16</v>
      </c>
      <c r="AC11" s="171">
        <v>75</v>
      </c>
      <c r="AD11" s="171">
        <v>80</v>
      </c>
      <c r="AE11" s="171" t="s">
        <v>13</v>
      </c>
      <c r="AF11" s="171">
        <v>85</v>
      </c>
      <c r="AG11" s="171">
        <v>85</v>
      </c>
      <c r="AH11" s="171" t="s">
        <v>16</v>
      </c>
      <c r="AI11" s="171">
        <v>85</v>
      </c>
      <c r="AJ11" s="171">
        <v>83</v>
      </c>
      <c r="AK11" s="171" t="s">
        <v>16</v>
      </c>
      <c r="AL11" s="171">
        <v>83</v>
      </c>
      <c r="AM11" s="171">
        <v>85</v>
      </c>
      <c r="AN11" s="171" t="s">
        <v>16</v>
      </c>
      <c r="AO11" s="171">
        <v>83</v>
      </c>
      <c r="AP11" s="171">
        <v>83</v>
      </c>
      <c r="AQ11" s="184" t="s">
        <v>13</v>
      </c>
      <c r="AR11" s="176">
        <f>SUM(D11:AQ11)</f>
        <v>2143</v>
      </c>
      <c r="AS11" s="148">
        <f>RANK(AR11,AR6:AR20)</f>
        <v>3</v>
      </c>
    </row>
    <row r="12" spans="1:45" ht="16.5" thickBot="1">
      <c r="A12" s="185">
        <v>7</v>
      </c>
      <c r="B12" s="186" t="s">
        <v>106</v>
      </c>
      <c r="C12" s="179" t="s">
        <v>123</v>
      </c>
      <c r="D12" s="174">
        <v>80</v>
      </c>
      <c r="E12" s="174">
        <v>80</v>
      </c>
      <c r="F12" s="174" t="s">
        <v>13</v>
      </c>
      <c r="G12" s="174">
        <v>86</v>
      </c>
      <c r="H12" s="174" t="s">
        <v>52</v>
      </c>
      <c r="I12" s="174" t="s">
        <v>16</v>
      </c>
      <c r="J12" s="174">
        <v>80</v>
      </c>
      <c r="K12" s="174">
        <v>80</v>
      </c>
      <c r="L12" s="174" t="s">
        <v>13</v>
      </c>
      <c r="M12" s="174">
        <v>81</v>
      </c>
      <c r="N12" s="174">
        <v>80</v>
      </c>
      <c r="O12" s="174" t="s">
        <v>16</v>
      </c>
      <c r="P12" s="174">
        <v>83</v>
      </c>
      <c r="Q12" s="174" t="s">
        <v>13</v>
      </c>
      <c r="R12" s="174">
        <v>79</v>
      </c>
      <c r="S12" s="174">
        <v>80</v>
      </c>
      <c r="T12" s="174" t="s">
        <v>13</v>
      </c>
      <c r="U12" s="174">
        <v>80</v>
      </c>
      <c r="V12" s="174" t="s">
        <v>13</v>
      </c>
      <c r="W12" s="174">
        <v>86</v>
      </c>
      <c r="X12" s="174">
        <v>87</v>
      </c>
      <c r="Y12" s="174" t="s">
        <v>16</v>
      </c>
      <c r="Z12" s="174">
        <v>77</v>
      </c>
      <c r="AA12" s="174">
        <v>80</v>
      </c>
      <c r="AB12" s="174" t="s">
        <v>13</v>
      </c>
      <c r="AC12" s="174">
        <v>75</v>
      </c>
      <c r="AD12" s="174">
        <v>75</v>
      </c>
      <c r="AE12" s="174" t="s">
        <v>13</v>
      </c>
      <c r="AF12" s="174">
        <v>78</v>
      </c>
      <c r="AG12" s="174">
        <v>70</v>
      </c>
      <c r="AH12" s="174" t="s">
        <v>13</v>
      </c>
      <c r="AI12" s="174">
        <v>82</v>
      </c>
      <c r="AJ12" s="174">
        <v>78</v>
      </c>
      <c r="AK12" s="174" t="s">
        <v>13</v>
      </c>
      <c r="AL12" s="174">
        <v>79</v>
      </c>
      <c r="AM12" s="174">
        <v>75</v>
      </c>
      <c r="AN12" s="174" t="s">
        <v>13</v>
      </c>
      <c r="AO12" s="174">
        <v>75</v>
      </c>
      <c r="AP12" s="174">
        <v>75</v>
      </c>
      <c r="AQ12" s="180" t="s">
        <v>13</v>
      </c>
      <c r="AR12" s="176">
        <f t="shared" si="0"/>
        <v>1981</v>
      </c>
      <c r="AS12" s="149">
        <f>RANK(AR12,AR6:AR20)</f>
        <v>8</v>
      </c>
    </row>
    <row r="13" spans="1:45" ht="16.5" thickBot="1">
      <c r="A13" s="181">
        <v>8</v>
      </c>
      <c r="B13" s="187" t="s">
        <v>124</v>
      </c>
      <c r="C13" s="183" t="s">
        <v>125</v>
      </c>
      <c r="D13" s="171">
        <v>80</v>
      </c>
      <c r="E13" s="171">
        <v>85</v>
      </c>
      <c r="F13" s="171" t="s">
        <v>16</v>
      </c>
      <c r="G13" s="171">
        <v>79</v>
      </c>
      <c r="H13" s="171" t="s">
        <v>52</v>
      </c>
      <c r="I13" s="171" t="s">
        <v>13</v>
      </c>
      <c r="J13" s="171">
        <v>75</v>
      </c>
      <c r="K13" s="171">
        <v>85</v>
      </c>
      <c r="L13" s="171" t="s">
        <v>13</v>
      </c>
      <c r="M13" s="171">
        <v>78</v>
      </c>
      <c r="N13" s="171">
        <v>80</v>
      </c>
      <c r="O13" s="171" t="s">
        <v>16</v>
      </c>
      <c r="P13" s="171">
        <v>75</v>
      </c>
      <c r="Q13" s="171" t="s">
        <v>13</v>
      </c>
      <c r="R13" s="171">
        <v>75</v>
      </c>
      <c r="S13" s="171">
        <v>88</v>
      </c>
      <c r="T13" s="171" t="s">
        <v>13</v>
      </c>
      <c r="U13" s="171">
        <v>75</v>
      </c>
      <c r="V13" s="171" t="s">
        <v>13</v>
      </c>
      <c r="W13" s="171">
        <v>78</v>
      </c>
      <c r="X13" s="171">
        <v>85</v>
      </c>
      <c r="Y13" s="171" t="s">
        <v>13</v>
      </c>
      <c r="Z13" s="171">
        <v>77</v>
      </c>
      <c r="AA13" s="171">
        <v>80</v>
      </c>
      <c r="AB13" s="171" t="s">
        <v>13</v>
      </c>
      <c r="AC13" s="171">
        <v>75</v>
      </c>
      <c r="AD13" s="171">
        <v>80</v>
      </c>
      <c r="AE13" s="171" t="s">
        <v>13</v>
      </c>
      <c r="AF13" s="171">
        <v>78</v>
      </c>
      <c r="AG13" s="171">
        <v>75</v>
      </c>
      <c r="AH13" s="171" t="s">
        <v>16</v>
      </c>
      <c r="AI13" s="171">
        <v>80</v>
      </c>
      <c r="AJ13" s="171">
        <v>79</v>
      </c>
      <c r="AK13" s="171" t="s">
        <v>16</v>
      </c>
      <c r="AL13" s="171">
        <v>76</v>
      </c>
      <c r="AM13" s="171">
        <v>80</v>
      </c>
      <c r="AN13" s="171" t="s">
        <v>13</v>
      </c>
      <c r="AO13" s="171">
        <v>75</v>
      </c>
      <c r="AP13" s="171">
        <v>75</v>
      </c>
      <c r="AQ13" s="184" t="s">
        <v>13</v>
      </c>
      <c r="AR13" s="176">
        <f t="shared" si="0"/>
        <v>1968</v>
      </c>
      <c r="AS13" s="148">
        <f>RANK(AR13,AR6:AR20)</f>
        <v>9</v>
      </c>
    </row>
    <row r="14" spans="1:45" ht="16.5" thickBot="1">
      <c r="A14" s="185">
        <v>9</v>
      </c>
      <c r="B14" s="186" t="s">
        <v>126</v>
      </c>
      <c r="C14" s="179" t="s">
        <v>127</v>
      </c>
      <c r="D14" s="174">
        <v>95</v>
      </c>
      <c r="E14" s="174">
        <v>90</v>
      </c>
      <c r="F14" s="174" t="s">
        <v>16</v>
      </c>
      <c r="G14" s="174">
        <v>89</v>
      </c>
      <c r="H14" s="174" t="s">
        <v>52</v>
      </c>
      <c r="I14" s="174" t="s">
        <v>16</v>
      </c>
      <c r="J14" s="174">
        <v>92</v>
      </c>
      <c r="K14" s="174">
        <v>82</v>
      </c>
      <c r="L14" s="174" t="s">
        <v>16</v>
      </c>
      <c r="M14" s="174">
        <v>83</v>
      </c>
      <c r="N14" s="174">
        <v>82</v>
      </c>
      <c r="O14" s="174" t="s">
        <v>16</v>
      </c>
      <c r="P14" s="174">
        <v>80</v>
      </c>
      <c r="Q14" s="174" t="s">
        <v>13</v>
      </c>
      <c r="R14" s="174">
        <v>82</v>
      </c>
      <c r="S14" s="174">
        <v>88</v>
      </c>
      <c r="T14" s="174" t="s">
        <v>16</v>
      </c>
      <c r="U14" s="174">
        <v>85</v>
      </c>
      <c r="V14" s="174" t="s">
        <v>16</v>
      </c>
      <c r="W14" s="174">
        <v>89</v>
      </c>
      <c r="X14" s="174">
        <v>90</v>
      </c>
      <c r="Y14" s="174" t="s">
        <v>16</v>
      </c>
      <c r="Z14" s="174">
        <v>82</v>
      </c>
      <c r="AA14" s="174">
        <v>80</v>
      </c>
      <c r="AB14" s="174" t="s">
        <v>16</v>
      </c>
      <c r="AC14" s="174">
        <v>75</v>
      </c>
      <c r="AD14" s="174">
        <v>79</v>
      </c>
      <c r="AE14" s="174" t="s">
        <v>16</v>
      </c>
      <c r="AF14" s="174">
        <v>96</v>
      </c>
      <c r="AG14" s="174">
        <v>90</v>
      </c>
      <c r="AH14" s="174" t="s">
        <v>16</v>
      </c>
      <c r="AI14" s="174">
        <v>90</v>
      </c>
      <c r="AJ14" s="174">
        <v>85</v>
      </c>
      <c r="AK14" s="174" t="s">
        <v>16</v>
      </c>
      <c r="AL14" s="174">
        <v>86</v>
      </c>
      <c r="AM14" s="174">
        <v>89</v>
      </c>
      <c r="AN14" s="174" t="s">
        <v>16</v>
      </c>
      <c r="AO14" s="174">
        <v>87</v>
      </c>
      <c r="AP14" s="174">
        <v>83</v>
      </c>
      <c r="AQ14" s="180" t="s">
        <v>13</v>
      </c>
      <c r="AR14" s="176">
        <f t="shared" si="0"/>
        <v>2149</v>
      </c>
      <c r="AS14" s="149">
        <f>RANK(AR14,AR6:AR20)</f>
        <v>2</v>
      </c>
    </row>
    <row r="15" spans="1:45" ht="16.5" thickBot="1">
      <c r="A15" s="181">
        <v>10</v>
      </c>
      <c r="B15" s="187"/>
      <c r="C15" s="183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/>
      <c r="AH15" s="171"/>
      <c r="AI15" s="171"/>
      <c r="AJ15" s="171"/>
      <c r="AK15" s="171"/>
      <c r="AL15" s="171"/>
      <c r="AM15" s="171"/>
      <c r="AN15" s="171"/>
      <c r="AO15" s="171"/>
      <c r="AP15" s="171"/>
      <c r="AQ15" s="184"/>
      <c r="AR15" s="133">
        <f t="shared" si="0"/>
        <v>0</v>
      </c>
      <c r="AS15" s="148">
        <f>RANK(AR15,AR6:AR20)</f>
        <v>10</v>
      </c>
    </row>
    <row r="16" spans="1:45" ht="16.5" thickBot="1">
      <c r="A16" s="146">
        <v>11</v>
      </c>
      <c r="B16" s="125"/>
      <c r="C16" s="152"/>
      <c r="D16" s="156" t="s">
        <v>52</v>
      </c>
      <c r="E16" s="156" t="s">
        <v>52</v>
      </c>
      <c r="F16" s="156" t="s">
        <v>52</v>
      </c>
      <c r="G16" s="155" t="s">
        <v>52</v>
      </c>
      <c r="H16" s="155" t="s">
        <v>52</v>
      </c>
      <c r="I16" s="155" t="s">
        <v>52</v>
      </c>
      <c r="J16" s="156" t="s">
        <v>52</v>
      </c>
      <c r="K16" s="156" t="s">
        <v>52</v>
      </c>
      <c r="L16" s="156" t="s">
        <v>52</v>
      </c>
      <c r="M16" s="155" t="s">
        <v>52</v>
      </c>
      <c r="N16" s="155" t="s">
        <v>52</v>
      </c>
      <c r="O16" s="155" t="s">
        <v>52</v>
      </c>
      <c r="P16" s="156" t="s">
        <v>52</v>
      </c>
      <c r="Q16" s="156" t="s">
        <v>52</v>
      </c>
      <c r="R16" s="155" t="s">
        <v>52</v>
      </c>
      <c r="S16" s="155" t="s">
        <v>52</v>
      </c>
      <c r="T16" s="155" t="s">
        <v>52</v>
      </c>
      <c r="U16" s="156" t="s">
        <v>52</v>
      </c>
      <c r="V16" s="156" t="s">
        <v>52</v>
      </c>
      <c r="W16" s="155" t="s">
        <v>52</v>
      </c>
      <c r="X16" s="155" t="s">
        <v>52</v>
      </c>
      <c r="Y16" s="155" t="s">
        <v>52</v>
      </c>
      <c r="Z16" s="156" t="s">
        <v>52</v>
      </c>
      <c r="AA16" s="156" t="s">
        <v>52</v>
      </c>
      <c r="AB16" s="156" t="s">
        <v>52</v>
      </c>
      <c r="AC16" s="155" t="s">
        <v>52</v>
      </c>
      <c r="AD16" s="155" t="s">
        <v>52</v>
      </c>
      <c r="AE16" s="155" t="s">
        <v>52</v>
      </c>
      <c r="AF16" s="156" t="s">
        <v>52</v>
      </c>
      <c r="AG16" s="156" t="s">
        <v>52</v>
      </c>
      <c r="AH16" s="156" t="s">
        <v>52</v>
      </c>
      <c r="AI16" s="155" t="s">
        <v>52</v>
      </c>
      <c r="AJ16" s="155" t="s">
        <v>52</v>
      </c>
      <c r="AK16" s="155" t="s">
        <v>52</v>
      </c>
      <c r="AL16" s="156" t="s">
        <v>52</v>
      </c>
      <c r="AM16" s="156"/>
      <c r="AN16" s="156" t="s">
        <v>52</v>
      </c>
      <c r="AO16" s="155" t="s">
        <v>52</v>
      </c>
      <c r="AP16" s="155" t="s">
        <v>52</v>
      </c>
      <c r="AQ16" s="157" t="s">
        <v>52</v>
      </c>
      <c r="AR16" s="133">
        <f t="shared" si="0"/>
        <v>0</v>
      </c>
      <c r="AS16" s="149">
        <f>RANK(AR16,AR6:AR20)</f>
        <v>10</v>
      </c>
    </row>
    <row r="17" spans="1:45" ht="16.5" thickBot="1">
      <c r="A17" s="145">
        <v>12</v>
      </c>
      <c r="B17" s="124"/>
      <c r="C17" s="153"/>
      <c r="D17" s="156" t="s">
        <v>52</v>
      </c>
      <c r="E17" s="156" t="s">
        <v>52</v>
      </c>
      <c r="F17" s="156" t="s">
        <v>52</v>
      </c>
      <c r="G17" s="155" t="s">
        <v>52</v>
      </c>
      <c r="H17" s="155" t="s">
        <v>52</v>
      </c>
      <c r="I17" s="155" t="s">
        <v>52</v>
      </c>
      <c r="J17" s="156" t="s">
        <v>52</v>
      </c>
      <c r="K17" s="156" t="s">
        <v>52</v>
      </c>
      <c r="L17" s="156" t="s">
        <v>52</v>
      </c>
      <c r="M17" s="155" t="s">
        <v>52</v>
      </c>
      <c r="N17" s="155" t="s">
        <v>52</v>
      </c>
      <c r="O17" s="155" t="s">
        <v>52</v>
      </c>
      <c r="P17" s="156" t="s">
        <v>52</v>
      </c>
      <c r="Q17" s="156" t="s">
        <v>52</v>
      </c>
      <c r="R17" s="155" t="s">
        <v>52</v>
      </c>
      <c r="S17" s="155" t="s">
        <v>52</v>
      </c>
      <c r="T17" s="155" t="s">
        <v>52</v>
      </c>
      <c r="U17" s="156" t="s">
        <v>52</v>
      </c>
      <c r="V17" s="156" t="s">
        <v>52</v>
      </c>
      <c r="W17" s="155" t="s">
        <v>52</v>
      </c>
      <c r="X17" s="155" t="s">
        <v>52</v>
      </c>
      <c r="Y17" s="155" t="s">
        <v>52</v>
      </c>
      <c r="Z17" s="156" t="s">
        <v>52</v>
      </c>
      <c r="AA17" s="156" t="s">
        <v>52</v>
      </c>
      <c r="AB17" s="156" t="s">
        <v>52</v>
      </c>
      <c r="AC17" s="155" t="s">
        <v>52</v>
      </c>
      <c r="AD17" s="155" t="s">
        <v>52</v>
      </c>
      <c r="AE17" s="155" t="s">
        <v>52</v>
      </c>
      <c r="AF17" s="156" t="s">
        <v>52</v>
      </c>
      <c r="AG17" s="156" t="s">
        <v>52</v>
      </c>
      <c r="AH17" s="156" t="s">
        <v>52</v>
      </c>
      <c r="AI17" s="155" t="s">
        <v>52</v>
      </c>
      <c r="AJ17" s="155" t="s">
        <v>52</v>
      </c>
      <c r="AK17" s="155" t="s">
        <v>52</v>
      </c>
      <c r="AL17" s="156" t="s">
        <v>52</v>
      </c>
      <c r="AM17" s="156"/>
      <c r="AN17" s="156" t="s">
        <v>52</v>
      </c>
      <c r="AO17" s="155" t="s">
        <v>52</v>
      </c>
      <c r="AP17" s="155" t="s">
        <v>52</v>
      </c>
      <c r="AQ17" s="157" t="s">
        <v>52</v>
      </c>
      <c r="AR17" s="133">
        <f t="shared" si="0"/>
        <v>0</v>
      </c>
      <c r="AS17" s="148">
        <f>RANK(AR17,AR6:AR20)</f>
        <v>10</v>
      </c>
    </row>
    <row r="18" spans="1:45" ht="16.5" thickBot="1">
      <c r="A18" s="146">
        <v>13</v>
      </c>
      <c r="B18" s="125"/>
      <c r="C18" s="152"/>
      <c r="D18" s="172" t="s">
        <v>52</v>
      </c>
      <c r="E18" s="172" t="s">
        <v>52</v>
      </c>
      <c r="F18" s="172" t="s">
        <v>52</v>
      </c>
      <c r="G18" s="173" t="s">
        <v>52</v>
      </c>
      <c r="H18" s="173" t="s">
        <v>52</v>
      </c>
      <c r="I18" s="173" t="s">
        <v>52</v>
      </c>
      <c r="J18" s="172" t="s">
        <v>52</v>
      </c>
      <c r="K18" s="172" t="s">
        <v>52</v>
      </c>
      <c r="L18" s="172" t="s">
        <v>52</v>
      </c>
      <c r="M18" s="173" t="s">
        <v>52</v>
      </c>
      <c r="N18" s="173" t="s">
        <v>52</v>
      </c>
      <c r="O18" s="173" t="s">
        <v>52</v>
      </c>
      <c r="P18" s="172" t="s">
        <v>52</v>
      </c>
      <c r="Q18" s="172" t="s">
        <v>52</v>
      </c>
      <c r="R18" s="173" t="s">
        <v>52</v>
      </c>
      <c r="S18" s="173" t="s">
        <v>52</v>
      </c>
      <c r="T18" s="173" t="s">
        <v>52</v>
      </c>
      <c r="U18" s="172" t="s">
        <v>52</v>
      </c>
      <c r="V18" s="172" t="s">
        <v>52</v>
      </c>
      <c r="W18" s="173" t="s">
        <v>52</v>
      </c>
      <c r="X18" s="173" t="s">
        <v>52</v>
      </c>
      <c r="Y18" s="173" t="s">
        <v>52</v>
      </c>
      <c r="Z18" s="172" t="s">
        <v>52</v>
      </c>
      <c r="AA18" s="172" t="s">
        <v>52</v>
      </c>
      <c r="AB18" s="172" t="s">
        <v>52</v>
      </c>
      <c r="AC18" s="173" t="s">
        <v>52</v>
      </c>
      <c r="AD18" s="173" t="s">
        <v>52</v>
      </c>
      <c r="AE18" s="173" t="s">
        <v>52</v>
      </c>
      <c r="AF18" s="172" t="s">
        <v>52</v>
      </c>
      <c r="AG18" s="172" t="s">
        <v>52</v>
      </c>
      <c r="AH18" s="172" t="s">
        <v>52</v>
      </c>
      <c r="AI18" s="173" t="s">
        <v>52</v>
      </c>
      <c r="AJ18" s="173" t="s">
        <v>52</v>
      </c>
      <c r="AK18" s="173" t="s">
        <v>52</v>
      </c>
      <c r="AL18" s="172" t="s">
        <v>52</v>
      </c>
      <c r="AM18" s="172"/>
      <c r="AN18" s="172" t="s">
        <v>52</v>
      </c>
      <c r="AO18" s="173" t="s">
        <v>52</v>
      </c>
      <c r="AP18" s="173" t="s">
        <v>52</v>
      </c>
      <c r="AQ18" s="175" t="s">
        <v>52</v>
      </c>
      <c r="AR18" s="133">
        <f t="shared" si="0"/>
        <v>0</v>
      </c>
      <c r="AS18" s="149">
        <f>RANK(AR18,AR6:AR20)</f>
        <v>10</v>
      </c>
    </row>
    <row r="19" spans="1:45" ht="16.5" thickBot="1">
      <c r="A19" s="145">
        <v>14</v>
      </c>
      <c r="B19" s="124"/>
      <c r="C19" s="153"/>
      <c r="D19" s="156" t="s">
        <v>52</v>
      </c>
      <c r="E19" s="156" t="s">
        <v>52</v>
      </c>
      <c r="F19" s="156" t="s">
        <v>52</v>
      </c>
      <c r="G19" s="155" t="s">
        <v>52</v>
      </c>
      <c r="H19" s="155" t="s">
        <v>52</v>
      </c>
      <c r="I19" s="155" t="s">
        <v>52</v>
      </c>
      <c r="J19" s="156" t="s">
        <v>52</v>
      </c>
      <c r="K19" s="156" t="s">
        <v>52</v>
      </c>
      <c r="L19" s="156" t="s">
        <v>52</v>
      </c>
      <c r="M19" s="155" t="s">
        <v>52</v>
      </c>
      <c r="N19" s="155" t="s">
        <v>52</v>
      </c>
      <c r="O19" s="155" t="s">
        <v>52</v>
      </c>
      <c r="P19" s="156" t="s">
        <v>52</v>
      </c>
      <c r="Q19" s="156" t="s">
        <v>52</v>
      </c>
      <c r="R19" s="155" t="s">
        <v>52</v>
      </c>
      <c r="S19" s="155" t="s">
        <v>52</v>
      </c>
      <c r="T19" s="155" t="s">
        <v>52</v>
      </c>
      <c r="U19" s="156" t="s">
        <v>52</v>
      </c>
      <c r="V19" s="156" t="s">
        <v>52</v>
      </c>
      <c r="W19" s="155" t="s">
        <v>52</v>
      </c>
      <c r="X19" s="155" t="s">
        <v>52</v>
      </c>
      <c r="Y19" s="155" t="s">
        <v>52</v>
      </c>
      <c r="Z19" s="156" t="s">
        <v>52</v>
      </c>
      <c r="AA19" s="156" t="s">
        <v>52</v>
      </c>
      <c r="AB19" s="156" t="s">
        <v>52</v>
      </c>
      <c r="AC19" s="155" t="s">
        <v>52</v>
      </c>
      <c r="AD19" s="155" t="s">
        <v>52</v>
      </c>
      <c r="AE19" s="155" t="s">
        <v>52</v>
      </c>
      <c r="AF19" s="156" t="s">
        <v>52</v>
      </c>
      <c r="AG19" s="156" t="s">
        <v>52</v>
      </c>
      <c r="AH19" s="156" t="s">
        <v>52</v>
      </c>
      <c r="AI19" s="155" t="s">
        <v>52</v>
      </c>
      <c r="AJ19" s="155" t="s">
        <v>52</v>
      </c>
      <c r="AK19" s="155" t="s">
        <v>52</v>
      </c>
      <c r="AL19" s="156" t="s">
        <v>52</v>
      </c>
      <c r="AM19" s="156"/>
      <c r="AN19" s="156" t="s">
        <v>52</v>
      </c>
      <c r="AO19" s="155" t="s">
        <v>52</v>
      </c>
      <c r="AP19" s="155" t="s">
        <v>52</v>
      </c>
      <c r="AQ19" s="157" t="s">
        <v>52</v>
      </c>
      <c r="AR19" s="133">
        <f t="shared" si="0"/>
        <v>0</v>
      </c>
      <c r="AS19" s="148">
        <f>RANK(AR19,AR6:AR20)</f>
        <v>10</v>
      </c>
    </row>
    <row r="20" spans="1:45" ht="16.5" thickBot="1">
      <c r="A20" s="146">
        <v>15</v>
      </c>
      <c r="B20" s="125"/>
      <c r="C20" s="152"/>
      <c r="D20" s="156" t="s">
        <v>52</v>
      </c>
      <c r="E20" s="156" t="s">
        <v>52</v>
      </c>
      <c r="F20" s="156" t="s">
        <v>52</v>
      </c>
      <c r="G20" s="155" t="s">
        <v>52</v>
      </c>
      <c r="H20" s="155" t="s">
        <v>52</v>
      </c>
      <c r="I20" s="155" t="s">
        <v>52</v>
      </c>
      <c r="J20" s="156" t="s">
        <v>52</v>
      </c>
      <c r="K20" s="156" t="s">
        <v>52</v>
      </c>
      <c r="L20" s="156" t="s">
        <v>52</v>
      </c>
      <c r="M20" s="155" t="s">
        <v>52</v>
      </c>
      <c r="N20" s="155" t="s">
        <v>52</v>
      </c>
      <c r="O20" s="155" t="s">
        <v>52</v>
      </c>
      <c r="P20" s="156" t="s">
        <v>52</v>
      </c>
      <c r="Q20" s="156" t="s">
        <v>52</v>
      </c>
      <c r="R20" s="155" t="s">
        <v>52</v>
      </c>
      <c r="S20" s="155" t="s">
        <v>52</v>
      </c>
      <c r="T20" s="155" t="s">
        <v>52</v>
      </c>
      <c r="U20" s="156" t="s">
        <v>52</v>
      </c>
      <c r="V20" s="156" t="s">
        <v>52</v>
      </c>
      <c r="W20" s="155" t="s">
        <v>52</v>
      </c>
      <c r="X20" s="155" t="s">
        <v>52</v>
      </c>
      <c r="Y20" s="155" t="s">
        <v>52</v>
      </c>
      <c r="Z20" s="156" t="s">
        <v>52</v>
      </c>
      <c r="AA20" s="156" t="s">
        <v>52</v>
      </c>
      <c r="AB20" s="156" t="s">
        <v>52</v>
      </c>
      <c r="AC20" s="155" t="s">
        <v>52</v>
      </c>
      <c r="AD20" s="155" t="s">
        <v>52</v>
      </c>
      <c r="AE20" s="155" t="s">
        <v>52</v>
      </c>
      <c r="AF20" s="156" t="s">
        <v>52</v>
      </c>
      <c r="AG20" s="156" t="s">
        <v>52</v>
      </c>
      <c r="AH20" s="156" t="s">
        <v>52</v>
      </c>
      <c r="AI20" s="155" t="s">
        <v>52</v>
      </c>
      <c r="AJ20" s="155" t="s">
        <v>52</v>
      </c>
      <c r="AK20" s="155" t="s">
        <v>52</v>
      </c>
      <c r="AL20" s="156" t="s">
        <v>52</v>
      </c>
      <c r="AM20" s="156"/>
      <c r="AN20" s="156" t="s">
        <v>52</v>
      </c>
      <c r="AO20" s="155" t="s">
        <v>52</v>
      </c>
      <c r="AP20" s="155" t="s">
        <v>52</v>
      </c>
      <c r="AQ20" s="157" t="s">
        <v>52</v>
      </c>
      <c r="AR20" s="133"/>
      <c r="AS20" s="147">
        <f>RANK(AR20,AR6:AR20)</f>
        <v>10</v>
      </c>
    </row>
    <row r="21" spans="1:45"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</row>
    <row r="26" spans="1:45">
      <c r="G26" t="s">
        <v>136</v>
      </c>
    </row>
    <row r="33" spans="7:7">
      <c r="G33" t="s">
        <v>136</v>
      </c>
    </row>
  </sheetData>
  <mergeCells count="23">
    <mergeCell ref="C1:I1"/>
    <mergeCell ref="V1:Z1"/>
    <mergeCell ref="V2:Z2"/>
    <mergeCell ref="W4:Y4"/>
    <mergeCell ref="Z4:AB4"/>
    <mergeCell ref="D4:F4"/>
    <mergeCell ref="D3:AQ3"/>
    <mergeCell ref="J4:L4"/>
    <mergeCell ref="M4:O4"/>
    <mergeCell ref="AO4:AQ4"/>
    <mergeCell ref="B3:B5"/>
    <mergeCell ref="A3:A5"/>
    <mergeCell ref="G4:I4"/>
    <mergeCell ref="R4:T4"/>
    <mergeCell ref="U4:V4"/>
    <mergeCell ref="C3:C5"/>
    <mergeCell ref="P4:Q4"/>
    <mergeCell ref="AR3:AR5"/>
    <mergeCell ref="AS3:AS5"/>
    <mergeCell ref="AC4:AE4"/>
    <mergeCell ref="AF4:AH4"/>
    <mergeCell ref="AI4:AK4"/>
    <mergeCell ref="AL4:AN4"/>
  </mergeCells>
  <pageMargins left="0.69930555555555596" right="0.69930555555555596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RAPORT L 1</vt:lpstr>
      <vt:lpstr>peringkat</vt:lpstr>
      <vt:lpstr>ENTRI DATA</vt:lpstr>
      <vt:lpstr>'RAPORT L 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ASUS</cp:lastModifiedBy>
  <cp:lastPrinted>2016-06-18T01:21:44Z</cp:lastPrinted>
  <dcterms:created xsi:type="dcterms:W3CDTF">2014-05-12T13:16:56Z</dcterms:created>
  <dcterms:modified xsi:type="dcterms:W3CDTF">2016-08-11T04:02:20Z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1033-9.1.0.4550</vt:lpwstr>
  </property>
</Properties>
</file>